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090" windowHeight="11715" activeTab="0"/>
  </bookViews>
  <sheets>
    <sheet name="Cost Savings " sheetId="1" r:id="rId1"/>
    <sheet name="Instructions" sheetId="2" r:id="rId2"/>
    <sheet name="2007 - 2007 Energy Cost" sheetId="3" r:id="rId3"/>
  </sheets>
  <definedNames/>
  <calcPr fullCalcOnLoad="1"/>
</workbook>
</file>

<file path=xl/sharedStrings.xml><?xml version="1.0" encoding="utf-8"?>
<sst xmlns="http://schemas.openxmlformats.org/spreadsheetml/2006/main" count="172" uniqueCount="122">
  <si>
    <t>Load Power Factor =</t>
  </si>
  <si>
    <t>OPERATING COST SAVINGS COMPARISON</t>
  </si>
  <si>
    <t xml:space="preserve">Daily energy savings using Power + = </t>
  </si>
  <si>
    <t xml:space="preserve">Yearly energy savings using Power + = </t>
  </si>
  <si>
    <t xml:space="preserve">Daily cooling savings using Power + = </t>
  </si>
  <si>
    <t xml:space="preserve">Yearly cooling savings using Power + = </t>
  </si>
  <si>
    <t>Load Rating (kVA) =</t>
  </si>
  <si>
    <t xml:space="preserve">Total Annual Savings = </t>
  </si>
  <si>
    <t>I Year</t>
  </si>
  <si>
    <t>Internal Rate of Return =</t>
  </si>
  <si>
    <t>Savings</t>
  </si>
  <si>
    <t>Cooling % efficiency =</t>
  </si>
  <si>
    <t>Total Amortized Savings</t>
  </si>
  <si>
    <t>2 Years</t>
  </si>
  <si>
    <t>3 Years</t>
  </si>
  <si>
    <t>4 Years</t>
  </si>
  <si>
    <t>5 Years</t>
  </si>
  <si>
    <t>10 Years</t>
  </si>
  <si>
    <t># of Years</t>
  </si>
  <si>
    <t>Total Energy Cost per kW/hr =</t>
  </si>
  <si>
    <t>Competitor efficiency in double-conversion mode =</t>
  </si>
  <si>
    <t>GAMATRONIC POWER + THREE-PHASE UPS  verses COMPETITOR UPS</t>
  </si>
  <si>
    <t>Data to be Entered</t>
  </si>
  <si>
    <t>Notes</t>
  </si>
  <si>
    <t>Load Rating (kVA)</t>
  </si>
  <si>
    <t>Load Power Factor</t>
  </si>
  <si>
    <t>Gamatronic Power+ efficiency =</t>
  </si>
  <si>
    <t>Energy Loss of Power + (kW) =</t>
  </si>
  <si>
    <t>Energy Loss of Competitor (kW) =</t>
  </si>
  <si>
    <t>Additional energy to operate competitors product (kW) =</t>
  </si>
  <si>
    <t>Heat Loss  of Competitor (Btu/hr) =</t>
  </si>
  <si>
    <t>Heat Loss of Power + (Btu/hr) =</t>
  </si>
  <si>
    <t>Additional Heat Generated by Competitor (Btu/hr) =</t>
  </si>
  <si>
    <t>230 Yuma Street, Denver, CO 80223    ●    800.576.3966     ●     www.maxpowercorp.com</t>
  </si>
  <si>
    <t>Total Energy Cost per kW/hr</t>
  </si>
  <si>
    <t>Residential</t>
  </si>
  <si>
    <r>
      <t>Commercial</t>
    </r>
    <r>
      <rPr>
        <b/>
        <vertAlign val="superscript"/>
        <sz val="8"/>
        <color indexed="8"/>
        <rFont val="Times New Roman"/>
        <family val="1"/>
      </rPr>
      <t>1</t>
    </r>
  </si>
  <si>
    <r>
      <t>Industrial</t>
    </r>
    <r>
      <rPr>
        <b/>
        <vertAlign val="superscript"/>
        <sz val="8"/>
        <color indexed="8"/>
        <rFont val="Times New Roman"/>
        <family val="1"/>
      </rPr>
      <t>1</t>
    </r>
  </si>
  <si>
    <t>Transportation[1]</t>
  </si>
  <si>
    <t>All Sectors</t>
  </si>
  <si>
    <t>Census Division</t>
  </si>
  <si>
    <t>and State</t>
  </si>
  <si>
    <t>New England</t>
  </si>
  <si>
    <t>Connecticut</t>
  </si>
  <si>
    <t>Maine</t>
  </si>
  <si>
    <t>--</t>
  </si>
  <si>
    <t>Massachusetts</t>
  </si>
  <si>
    <t>New Hampshire</t>
  </si>
  <si>
    <t>Rhode Island</t>
  </si>
  <si>
    <t>Vermont</t>
  </si>
  <si>
    <t>Middle Atlantic</t>
  </si>
  <si>
    <t>New Jersey</t>
  </si>
  <si>
    <t>New York</t>
  </si>
  <si>
    <t>Pennsylvania</t>
  </si>
  <si>
    <t>East North Central</t>
  </si>
  <si>
    <t>Illinois</t>
  </si>
  <si>
    <t>Indiana</t>
  </si>
  <si>
    <t>Michigan</t>
  </si>
  <si>
    <t>Ohio</t>
  </si>
  <si>
    <t>Wisconsin</t>
  </si>
  <si>
    <t>West North Central</t>
  </si>
  <si>
    <t>Iowa</t>
  </si>
  <si>
    <t>Kansas</t>
  </si>
  <si>
    <t>NM</t>
  </si>
  <si>
    <t>Minnesota</t>
  </si>
  <si>
    <t>Missouri</t>
  </si>
  <si>
    <t>Nebraska</t>
  </si>
  <si>
    <t>North Dakota</t>
  </si>
  <si>
    <t>South Dakota</t>
  </si>
  <si>
    <t>South Atlantic</t>
  </si>
  <si>
    <t>Delaware</t>
  </si>
  <si>
    <t>District of Columbia</t>
  </si>
  <si>
    <t>Florida</t>
  </si>
  <si>
    <t>Georgia</t>
  </si>
  <si>
    <t>Maryland</t>
  </si>
  <si>
    <t>North Carolina</t>
  </si>
  <si>
    <t>South Carolina</t>
  </si>
  <si>
    <t>Virginia</t>
  </si>
  <si>
    <t>West Virginia</t>
  </si>
  <si>
    <t>East South Central</t>
  </si>
  <si>
    <t>Alabama</t>
  </si>
  <si>
    <t>Kentucky</t>
  </si>
  <si>
    <t>Mississippi</t>
  </si>
  <si>
    <t>Tennessee</t>
  </si>
  <si>
    <t>West South Central</t>
  </si>
  <si>
    <t>Arkansas</t>
  </si>
  <si>
    <t>Louisiana</t>
  </si>
  <si>
    <t>Oklahoma</t>
  </si>
  <si>
    <t>Texas</t>
  </si>
  <si>
    <t>Mountain</t>
  </si>
  <si>
    <t>Arizona</t>
  </si>
  <si>
    <t>Colorado</t>
  </si>
  <si>
    <t>Idaho</t>
  </si>
  <si>
    <t>Montana</t>
  </si>
  <si>
    <t>Nevada</t>
  </si>
  <si>
    <t>New Mexico</t>
  </si>
  <si>
    <t>Utah</t>
  </si>
  <si>
    <t>Wyoming</t>
  </si>
  <si>
    <t>Pacific Contiguous</t>
  </si>
  <si>
    <t>California</t>
  </si>
  <si>
    <t>Oregon</t>
  </si>
  <si>
    <t>Washington</t>
  </si>
  <si>
    <t>Pacific Noncontiguous</t>
  </si>
  <si>
    <t>Alaska</t>
  </si>
  <si>
    <t>Hawaii</t>
  </si>
  <si>
    <t>U.S. Total</t>
  </si>
  <si>
    <t>[1] See Technical notes for additional information on the Commercial, Industrial, and Transportation sectors.</t>
  </si>
  <si>
    <t xml:space="preserve">  NM = Not meaningful due to large relative standard error or excessive percentage change.  </t>
  </si>
  <si>
    <t>Source: Energy Information Administration, Form EIA-826, "Monthly Electric Sales and Revenue Report with State Distributions Report."</t>
  </si>
  <si>
    <t>Table 5.6.B.  Average Retail Price of Electricity to Ultimate Customers by End-Use Sector, by State, Year-to-Date through December 2008 and 2007 (Cents per Kilowatthour)</t>
  </si>
  <si>
    <t xml:space="preserve">Notes: • See Glossary for definitions. • Values for 2007 are final.  Values for 2008 are preliminary estimates based on a cutoff model sample.  See Technical Notes for a discussion of the sample design for the Form EIA-826.  Values for January through November 2008 are revised. • Utilities and energy service providers may classify commercial and industrial customers based on either NAICS codes or demands or usage falling within specified limits by rate schedule. • Changes from year to year in consumer counts, sales and revenues, particularly involving the commercial and industrial consumer sectors, may result from respondent implementation of changes in the definitions of consumers, and reclassifications. • Retail sales and net generation may not correspond exactly for a particular month for a variety of reasons (i.e., sales data may include imported electricity). • Net generation is for the calendar month while retail sales and associated revenue accumulate from bills collected for periods of time (28 to 35 days) that vary dependent upon customer class and consumption occurring in and outside the calendar month. </t>
  </si>
  <si>
    <t>• Totals may not equal sum of components because of independent rounding.</t>
  </si>
  <si>
    <t>Internal Rate of Return</t>
  </si>
  <si>
    <t>Cooling % efficiency</t>
  </si>
  <si>
    <t>Enter the total kVA of the load or the output KVA rating of the UPS</t>
  </si>
  <si>
    <t>Enter the Power Factor of the load or the output power factor  rating of the UPS.  Typical values are .80 - .90.</t>
  </si>
  <si>
    <t>Competitor efficiency in double-conversion mode</t>
  </si>
  <si>
    <t>Enter the Energy (Electricity) cost for your area in cents per kilowatt-hour.  See 2007-2008 Energy Cost Worksheet for average prices by State and End User Sector.  Add any local taxes or surcharges that are applicable.</t>
  </si>
  <si>
    <t>Enter the ROI or cost of money for the company purchasing the UPS.  The can be as simple as the interest rate to borrow the money, the return when investing  the same money elsewhere or can reflect an established internal rate in %.</t>
  </si>
  <si>
    <t>Enter the Efficiency of the competitive product in %.  These values can usually be found on the product literature.  In cases of product with "High Efficiency" or "Economy" Modes, The UPS will be operating in bypass rather than double-conversion or UPS mode.  The double-conversion efficiency may or may not be stated.  If it is not, use 90%.</t>
  </si>
  <si>
    <t xml:space="preserve">Enter the Efficiency of the facilities data center cooling system in %.  These values will vary with the type and age of the cooling system.   Typical values range from 85 - 100%. </t>
  </si>
  <si>
    <t>Load in kW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</si>
</sst>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0_);[Red]\(&quot;$&quot;#,##0.0\)"/>
  </numFmts>
  <fonts count="54">
    <font>
      <sz val="10"/>
      <name val="Arial"/>
      <family val="0"/>
    </font>
    <font>
      <sz val="10"/>
      <name val="MS Sans Serif"/>
      <family val="2"/>
    </font>
    <font>
      <b/>
      <sz val="10"/>
      <name val="MS Sans Serif"/>
      <family val="2"/>
    </font>
    <font>
      <sz val="10"/>
      <color indexed="9"/>
      <name val="MS Sans Serif"/>
      <family val="2"/>
    </font>
    <font>
      <sz val="8"/>
      <name val="Arial"/>
      <family val="0"/>
    </font>
    <font>
      <b/>
      <sz val="10"/>
      <name val="Arial"/>
      <family val="2"/>
    </font>
    <font>
      <b/>
      <sz val="14"/>
      <name val="Arial"/>
      <family val="2"/>
    </font>
    <font>
      <u val="single"/>
      <sz val="10"/>
      <color indexed="12"/>
      <name val="Arial"/>
      <family val="0"/>
    </font>
    <font>
      <b/>
      <sz val="10"/>
      <color indexed="10"/>
      <name val="Arial"/>
      <family val="2"/>
    </font>
    <font>
      <sz val="10"/>
      <color indexed="10"/>
      <name val="Arial"/>
      <family val="0"/>
    </font>
    <font>
      <b/>
      <sz val="10"/>
      <name val="Times New Roman"/>
      <family val="1"/>
    </font>
    <font>
      <sz val="10"/>
      <name val="Times New Roman"/>
      <family val="1"/>
    </font>
    <font>
      <b/>
      <sz val="8"/>
      <name val="Times New Roman"/>
      <family val="1"/>
    </font>
    <font>
      <b/>
      <sz val="8"/>
      <color indexed="8"/>
      <name val="Times New Roman"/>
      <family val="1"/>
    </font>
    <font>
      <b/>
      <vertAlign val="superscript"/>
      <sz val="8"/>
      <color indexed="8"/>
      <name val="Times New Roman"/>
      <family val="1"/>
    </font>
    <font>
      <b/>
      <sz val="7"/>
      <name val="Times New Roman"/>
      <family val="1"/>
    </font>
    <font>
      <sz val="7"/>
      <name val="Times New Roman"/>
      <family val="1"/>
    </font>
    <font>
      <u val="single"/>
      <sz val="10"/>
      <color indexed="36"/>
      <name val="Arial"/>
      <family val="0"/>
    </font>
    <font>
      <b/>
      <sz val="9"/>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
      <patternFill patternType="solid">
        <fgColor indexed="22"/>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style="thick"/>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thick"/>
      <bottom>
        <color indexed="63"/>
      </bottom>
    </border>
    <border>
      <left>
        <color indexed="63"/>
      </left>
      <right>
        <color indexed="63"/>
      </right>
      <top style="thick"/>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6">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Border="1" applyAlignment="1">
      <alignment horizontal="right"/>
    </xf>
    <xf numFmtId="0" fontId="1" fillId="33" borderId="0" xfId="0" applyFont="1" applyFill="1" applyBorder="1" applyAlignment="1">
      <alignment horizontal="right"/>
    </xf>
    <xf numFmtId="164" fontId="0" fillId="33" borderId="0" xfId="0" applyNumberFormat="1" applyFill="1" applyBorder="1" applyAlignment="1">
      <alignment horizontal="center"/>
    </xf>
    <xf numFmtId="0" fontId="2" fillId="33" borderId="0" xfId="0" applyFont="1" applyFill="1" applyBorder="1" applyAlignment="1">
      <alignment horizontal="right"/>
    </xf>
    <xf numFmtId="0" fontId="3" fillId="33" borderId="0" xfId="0" applyFont="1" applyFill="1" applyBorder="1" applyAlignment="1">
      <alignment/>
    </xf>
    <xf numFmtId="164" fontId="1" fillId="33" borderId="10" xfId="0" applyNumberFormat="1" applyFont="1" applyFill="1" applyBorder="1" applyAlignment="1">
      <alignment horizontal="center"/>
    </xf>
    <xf numFmtId="164" fontId="1" fillId="33" borderId="0" xfId="0" applyNumberFormat="1" applyFont="1" applyFill="1" applyBorder="1" applyAlignment="1">
      <alignment horizontal="center"/>
    </xf>
    <xf numFmtId="164" fontId="0" fillId="33" borderId="10" xfId="0" applyNumberFormat="1" applyFill="1" applyBorder="1" applyAlignment="1">
      <alignment horizontal="center"/>
    </xf>
    <xf numFmtId="8" fontId="0" fillId="33" borderId="10" xfId="0" applyNumberFormat="1" applyFill="1" applyBorder="1" applyAlignment="1">
      <alignment horizontal="center"/>
    </xf>
    <xf numFmtId="8" fontId="0" fillId="33" borderId="0" xfId="0" applyNumberFormat="1" applyFill="1" applyBorder="1" applyAlignment="1">
      <alignment horizontal="center"/>
    </xf>
    <xf numFmtId="8" fontId="0" fillId="33" borderId="0" xfId="0" applyNumberFormat="1" applyFill="1" applyBorder="1" applyAlignment="1">
      <alignment/>
    </xf>
    <xf numFmtId="44" fontId="2" fillId="33" borderId="0" xfId="44" applyFont="1" applyFill="1" applyBorder="1" applyAlignment="1">
      <alignment horizontal="center"/>
    </xf>
    <xf numFmtId="0" fontId="1" fillId="33" borderId="0" xfId="0" applyFont="1" applyFill="1" applyBorder="1" applyAlignment="1">
      <alignment/>
    </xf>
    <xf numFmtId="0" fontId="0" fillId="33" borderId="0" xfId="0" applyFont="1" applyFill="1" applyBorder="1" applyAlignment="1">
      <alignment/>
    </xf>
    <xf numFmtId="1" fontId="0" fillId="33" borderId="10" xfId="0" applyNumberFormat="1" applyFont="1" applyFill="1" applyBorder="1" applyAlignment="1">
      <alignment horizontal="center"/>
    </xf>
    <xf numFmtId="0" fontId="5" fillId="33" borderId="0" xfId="0" applyFont="1" applyFill="1" applyAlignment="1">
      <alignment horizontal="center"/>
    </xf>
    <xf numFmtId="0" fontId="5" fillId="33" borderId="10" xfId="0" applyFont="1" applyFill="1" applyBorder="1" applyAlignment="1">
      <alignment horizontal="right"/>
    </xf>
    <xf numFmtId="0" fontId="0" fillId="33" borderId="0" xfId="0" applyFill="1" applyAlignment="1">
      <alignment horizontal="right"/>
    </xf>
    <xf numFmtId="8" fontId="2" fillId="34" borderId="10" xfId="0" applyNumberFormat="1" applyFont="1" applyFill="1" applyBorder="1" applyAlignment="1">
      <alignment/>
    </xf>
    <xf numFmtId="0" fontId="0" fillId="33" borderId="0" xfId="0" applyFill="1" applyAlignment="1">
      <alignment horizontal="center"/>
    </xf>
    <xf numFmtId="0" fontId="5" fillId="33" borderId="10" xfId="0" applyFont="1" applyFill="1" applyBorder="1" applyAlignment="1">
      <alignment horizontal="center"/>
    </xf>
    <xf numFmtId="6" fontId="5" fillId="34" borderId="10" xfId="0" applyNumberFormat="1" applyFont="1" applyFill="1" applyBorder="1" applyAlignment="1">
      <alignment/>
    </xf>
    <xf numFmtId="0" fontId="5" fillId="33" borderId="0" xfId="0" applyFont="1" applyFill="1" applyBorder="1" applyAlignment="1">
      <alignment horizontal="right"/>
    </xf>
    <xf numFmtId="0" fontId="8" fillId="33" borderId="0" xfId="0" applyFont="1" applyFill="1" applyAlignment="1">
      <alignment/>
    </xf>
    <xf numFmtId="0" fontId="0" fillId="0" borderId="0" xfId="0" applyAlignment="1">
      <alignment horizontal="center"/>
    </xf>
    <xf numFmtId="0" fontId="9" fillId="33" borderId="0" xfId="0" applyFont="1" applyFill="1" applyAlignment="1">
      <alignment/>
    </xf>
    <xf numFmtId="0" fontId="11" fillId="0" borderId="0" xfId="0" applyFont="1" applyAlignment="1">
      <alignment horizontal="left"/>
    </xf>
    <xf numFmtId="0" fontId="12" fillId="0" borderId="11" xfId="0" applyFont="1" applyBorder="1" applyAlignment="1">
      <alignment horizontal="left" wrapText="1"/>
    </xf>
    <xf numFmtId="0" fontId="12" fillId="0" borderId="12" xfId="0" applyFont="1" applyBorder="1" applyAlignment="1">
      <alignment horizontal="left" wrapText="1"/>
    </xf>
    <xf numFmtId="0" fontId="12" fillId="0" borderId="13" xfId="0" applyFont="1" applyBorder="1" applyAlignment="1">
      <alignment horizontal="center" wrapText="1"/>
    </xf>
    <xf numFmtId="0" fontId="12" fillId="0" borderId="14" xfId="0" applyFont="1" applyBorder="1" applyAlignment="1">
      <alignment horizontal="center" wrapText="1"/>
    </xf>
    <xf numFmtId="0" fontId="12" fillId="0" borderId="13" xfId="0" applyFont="1" applyBorder="1" applyAlignment="1">
      <alignment horizontal="left" wrapText="1"/>
    </xf>
    <xf numFmtId="0" fontId="15" fillId="35" borderId="0" xfId="0" applyFont="1" applyFill="1" applyAlignment="1">
      <alignment horizontal="left" wrapText="1"/>
    </xf>
    <xf numFmtId="0" fontId="15" fillId="35" borderId="0" xfId="0" applyFont="1" applyFill="1" applyAlignment="1">
      <alignment horizontal="right" wrapText="1"/>
    </xf>
    <xf numFmtId="0" fontId="16" fillId="0" borderId="0" xfId="0" applyFont="1" applyAlignment="1">
      <alignment horizontal="left" wrapText="1"/>
    </xf>
    <xf numFmtId="0" fontId="16" fillId="0" borderId="0" xfId="0" applyFont="1" applyAlignment="1">
      <alignment horizontal="right" wrapText="1"/>
    </xf>
    <xf numFmtId="0" fontId="15" fillId="35" borderId="14" xfId="0" applyFont="1" applyFill="1" applyBorder="1" applyAlignment="1">
      <alignment horizontal="left" wrapText="1"/>
    </xf>
    <xf numFmtId="0" fontId="15" fillId="35" borderId="14" xfId="0" applyFont="1" applyFill="1" applyBorder="1" applyAlignment="1">
      <alignment horizontal="right" wrapText="1"/>
    </xf>
    <xf numFmtId="0" fontId="0" fillId="0" borderId="0" xfId="0" applyAlignment="1">
      <alignment horizontal="left"/>
    </xf>
    <xf numFmtId="0" fontId="0" fillId="0" borderId="0" xfId="0" applyFont="1" applyAlignment="1">
      <alignment/>
    </xf>
    <xf numFmtId="0" fontId="0" fillId="0" borderId="0" xfId="0" applyFont="1" applyAlignment="1">
      <alignment/>
    </xf>
    <xf numFmtId="0" fontId="0" fillId="0" borderId="0" xfId="0" applyAlignment="1">
      <alignment wrapText="1"/>
    </xf>
    <xf numFmtId="0" fontId="19" fillId="0" borderId="0" xfId="0" applyFont="1" applyAlignment="1">
      <alignment wrapText="1"/>
    </xf>
    <xf numFmtId="0" fontId="0" fillId="0" borderId="0" xfId="0" applyFont="1" applyAlignment="1">
      <alignment vertical="top"/>
    </xf>
    <xf numFmtId="9" fontId="2" fillId="36" borderId="10" xfId="59" applyFont="1" applyFill="1" applyBorder="1" applyAlignment="1" applyProtection="1">
      <alignment horizontal="center"/>
      <protection locked="0"/>
    </xf>
    <xf numFmtId="1" fontId="2" fillId="36" borderId="10" xfId="0" applyNumberFormat="1" applyFont="1" applyFill="1" applyBorder="1" applyAlignment="1" applyProtection="1">
      <alignment horizontal="center"/>
      <protection locked="0"/>
    </xf>
    <xf numFmtId="2" fontId="2" fillId="36" borderId="10" xfId="0" applyNumberFormat="1" applyFont="1" applyFill="1" applyBorder="1" applyAlignment="1" applyProtection="1">
      <alignment horizontal="center"/>
      <protection locked="0"/>
    </xf>
    <xf numFmtId="44" fontId="2" fillId="36" borderId="10" xfId="44" applyFont="1" applyFill="1" applyBorder="1" applyAlignment="1" applyProtection="1">
      <alignment horizontal="center"/>
      <protection locked="0"/>
    </xf>
    <xf numFmtId="165" fontId="2" fillId="36" borderId="10" xfId="59" applyNumberFormat="1" applyFont="1" applyFill="1" applyBorder="1" applyAlignment="1" applyProtection="1">
      <alignment horizontal="center"/>
      <protection locked="0"/>
    </xf>
    <xf numFmtId="165" fontId="1" fillId="0" borderId="10" xfId="59" applyNumberFormat="1" applyFont="1" applyFill="1" applyBorder="1" applyAlignment="1" applyProtection="1">
      <alignment horizontal="center"/>
      <protection/>
    </xf>
    <xf numFmtId="0" fontId="0" fillId="0" borderId="0" xfId="0" applyAlignment="1">
      <alignment vertical="top"/>
    </xf>
    <xf numFmtId="0" fontId="0" fillId="0" borderId="10" xfId="0" applyBorder="1" applyAlignment="1">
      <alignment vertical="top"/>
    </xf>
    <xf numFmtId="0" fontId="0" fillId="0" borderId="10" xfId="0" applyBorder="1" applyAlignment="1">
      <alignment vertical="top" wrapText="1"/>
    </xf>
    <xf numFmtId="0" fontId="5" fillId="0" borderId="10" xfId="0" applyFont="1" applyBorder="1" applyAlignment="1">
      <alignment vertical="top"/>
    </xf>
    <xf numFmtId="0" fontId="5" fillId="33" borderId="0" xfId="0" applyFont="1" applyFill="1" applyAlignment="1">
      <alignment horizontal="center"/>
    </xf>
    <xf numFmtId="0" fontId="6" fillId="33" borderId="0" xfId="0" applyFont="1" applyFill="1" applyAlignment="1">
      <alignment horizontal="center"/>
    </xf>
    <xf numFmtId="0" fontId="0" fillId="0" borderId="0" xfId="0" applyAlignment="1">
      <alignment wrapText="1"/>
    </xf>
    <xf numFmtId="0" fontId="18" fillId="0" borderId="0" xfId="0" applyFont="1" applyAlignment="1">
      <alignment horizontal="left" wrapText="1"/>
    </xf>
    <xf numFmtId="0" fontId="10" fillId="0" borderId="0" xfId="0" applyFont="1" applyAlignment="1">
      <alignment horizontal="left" wrapText="1"/>
    </xf>
    <xf numFmtId="49" fontId="0" fillId="0" borderId="0" xfId="0" applyNumberFormat="1" applyAlignment="1">
      <alignment horizontal="left" vertical="top" wrapText="1"/>
    </xf>
    <xf numFmtId="0" fontId="12" fillId="0" borderId="15" xfId="0" applyFont="1" applyBorder="1" applyAlignment="1">
      <alignment horizontal="center" wrapText="1"/>
    </xf>
    <xf numFmtId="0" fontId="12" fillId="0" borderId="16" xfId="0" applyFont="1" applyBorder="1" applyAlignment="1">
      <alignment horizontal="center" wrapText="1"/>
    </xf>
    <xf numFmtId="0" fontId="12" fillId="0" borderId="17" xfId="0" applyFont="1" applyBorder="1" applyAlignment="1">
      <alignment horizontal="center" wrapText="1"/>
    </xf>
    <xf numFmtId="0" fontId="12" fillId="0" borderId="0" xfId="0" applyFont="1" applyBorder="1" applyAlignment="1">
      <alignment horizontal="center" wrapText="1"/>
    </xf>
    <xf numFmtId="0" fontId="12" fillId="0" borderId="18" xfId="0" applyFont="1" applyBorder="1" applyAlignment="1">
      <alignment horizontal="center" wrapText="1"/>
    </xf>
    <xf numFmtId="0" fontId="12" fillId="0" borderId="14" xfId="0" applyFont="1" applyBorder="1" applyAlignment="1">
      <alignment horizontal="center" wrapText="1"/>
    </xf>
    <xf numFmtId="0" fontId="0" fillId="0" borderId="0" xfId="0" applyFont="1" applyAlignment="1">
      <alignment/>
    </xf>
    <xf numFmtId="0" fontId="0" fillId="0" borderId="0" xfId="0" applyAlignment="1">
      <alignment/>
    </xf>
    <xf numFmtId="0" fontId="12" fillId="0" borderId="11" xfId="0" applyFont="1" applyBorder="1" applyAlignment="1">
      <alignment horizontal="center" wrapText="1"/>
    </xf>
    <xf numFmtId="0" fontId="12" fillId="0" borderId="12" xfId="0" applyFont="1" applyBorder="1" applyAlignment="1">
      <alignment horizontal="center" wrapText="1"/>
    </xf>
    <xf numFmtId="0" fontId="12" fillId="0" borderId="13" xfId="0" applyFont="1" applyBorder="1" applyAlignment="1">
      <alignment horizontal="center" wrapText="1"/>
    </xf>
    <xf numFmtId="0" fontId="13" fillId="0" borderId="15" xfId="0" applyFont="1" applyBorder="1" applyAlignment="1">
      <alignment horizontal="center" wrapText="1"/>
    </xf>
    <xf numFmtId="0" fontId="13" fillId="0" borderId="11" xfId="0" applyFont="1" applyBorder="1" applyAlignment="1">
      <alignment horizontal="center" wrapText="1"/>
    </xf>
    <xf numFmtId="0" fontId="13" fillId="0" borderId="17" xfId="0" applyFont="1" applyBorder="1" applyAlignment="1">
      <alignment horizontal="center" wrapText="1"/>
    </xf>
    <xf numFmtId="0" fontId="13" fillId="0" borderId="12" xfId="0" applyFont="1" applyBorder="1" applyAlignment="1">
      <alignment horizontal="center" wrapText="1"/>
    </xf>
    <xf numFmtId="0" fontId="13" fillId="0" borderId="18" xfId="0" applyFont="1" applyBorder="1" applyAlignment="1">
      <alignment horizontal="center" wrapText="1"/>
    </xf>
    <xf numFmtId="0" fontId="13" fillId="0" borderId="13" xfId="0" applyFont="1" applyBorder="1" applyAlignment="1">
      <alignment horizontal="center" wrapText="1"/>
    </xf>
    <xf numFmtId="0" fontId="7" fillId="0" borderId="15" xfId="53" applyBorder="1" applyAlignment="1" applyProtection="1">
      <alignment horizontal="center" wrapText="1"/>
      <protection/>
    </xf>
    <xf numFmtId="0" fontId="7" fillId="0" borderId="11" xfId="53" applyBorder="1" applyAlignment="1" applyProtection="1">
      <alignment horizontal="center" wrapText="1"/>
      <protection/>
    </xf>
    <xf numFmtId="0" fontId="7" fillId="0" borderId="17" xfId="53" applyBorder="1" applyAlignment="1" applyProtection="1">
      <alignment horizontal="center" wrapText="1"/>
      <protection/>
    </xf>
    <xf numFmtId="0" fontId="7" fillId="0" borderId="12" xfId="53" applyBorder="1" applyAlignment="1" applyProtection="1">
      <alignment horizontal="center" wrapText="1"/>
      <protection/>
    </xf>
    <xf numFmtId="0" fontId="7" fillId="0" borderId="18" xfId="53" applyBorder="1" applyAlignment="1" applyProtection="1">
      <alignment horizontal="center" wrapText="1"/>
      <protection/>
    </xf>
    <xf numFmtId="0" fontId="7" fillId="0" borderId="13" xfId="53"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39</xdr:row>
      <xdr:rowOff>38100</xdr:rowOff>
    </xdr:from>
    <xdr:to>
      <xdr:col>3</xdr:col>
      <xdr:colOff>352425</xdr:colOff>
      <xdr:row>42</xdr:row>
      <xdr:rowOff>0</xdr:rowOff>
    </xdr:to>
    <xdr:pic>
      <xdr:nvPicPr>
        <xdr:cNvPr id="1" name="Picture 2" descr="mp logo"/>
        <xdr:cNvPicPr preferRelativeResize="1">
          <a:picLocks noChangeAspect="1"/>
        </xdr:cNvPicPr>
      </xdr:nvPicPr>
      <xdr:blipFill>
        <a:blip r:embed="rId1"/>
        <a:stretch>
          <a:fillRect/>
        </a:stretch>
      </xdr:blipFill>
      <xdr:spPr>
        <a:xfrm>
          <a:off x="0" y="6534150"/>
          <a:ext cx="26003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0"/>
  </sheetPr>
  <dimension ref="A1:L42"/>
  <sheetViews>
    <sheetView tabSelected="1" zoomScalePageLayoutView="0" workbookViewId="0" topLeftCell="A1">
      <selection activeCell="F9" sqref="F9"/>
    </sheetView>
  </sheetViews>
  <sheetFormatPr defaultColWidth="9.140625" defaultRowHeight="12.75"/>
  <cols>
    <col min="1" max="1" width="10.7109375" style="0" bestFit="1" customWidth="1"/>
    <col min="2" max="2" width="11.28125" style="0" bestFit="1" customWidth="1"/>
    <col min="3" max="3" width="11.7109375" style="0" customWidth="1"/>
    <col min="4" max="4" width="9.7109375" style="0" bestFit="1" customWidth="1"/>
    <col min="5" max="5" width="10.57421875" style="0" customWidth="1"/>
    <col min="6" max="6" width="14.7109375" style="0" bestFit="1" customWidth="1"/>
    <col min="8" max="8" width="10.28125" style="0" customWidth="1"/>
    <col min="9" max="9" width="14.28125" style="0" customWidth="1"/>
  </cols>
  <sheetData>
    <row r="1" spans="1:12" ht="18">
      <c r="A1" s="58" t="s">
        <v>1</v>
      </c>
      <c r="B1" s="58"/>
      <c r="C1" s="58"/>
      <c r="D1" s="58"/>
      <c r="E1" s="58"/>
      <c r="F1" s="58"/>
      <c r="G1" s="58"/>
      <c r="H1" s="58"/>
      <c r="I1" s="58"/>
      <c r="J1" s="58"/>
      <c r="K1" s="58"/>
      <c r="L1" s="1"/>
    </row>
    <row r="2" spans="1:12" ht="12.75">
      <c r="A2" s="1"/>
      <c r="B2" s="1"/>
      <c r="C2" s="1"/>
      <c r="D2" s="1"/>
      <c r="E2" s="2"/>
      <c r="F2" s="2"/>
      <c r="G2" s="1"/>
      <c r="H2" s="1"/>
      <c r="I2" s="1"/>
      <c r="J2" s="1"/>
      <c r="K2" s="1"/>
      <c r="L2" s="1"/>
    </row>
    <row r="3" spans="1:12" ht="21.75" customHeight="1">
      <c r="A3" s="1"/>
      <c r="B3" s="1"/>
      <c r="D3" s="1"/>
      <c r="E3" s="2"/>
      <c r="F3" s="18" t="s">
        <v>21</v>
      </c>
      <c r="G3" s="1"/>
      <c r="H3" s="1"/>
      <c r="I3" s="1"/>
      <c r="J3" s="1"/>
      <c r="K3" s="1"/>
      <c r="L3" s="1"/>
    </row>
    <row r="4" spans="1:12" ht="12.75">
      <c r="A4" s="1"/>
      <c r="B4" s="1"/>
      <c r="C4" s="1"/>
      <c r="D4" s="1"/>
      <c r="E4" s="2"/>
      <c r="F4" s="2"/>
      <c r="G4" s="1"/>
      <c r="H4" s="1"/>
      <c r="I4" s="1"/>
      <c r="J4" s="1"/>
      <c r="K4" s="1"/>
      <c r="L4" s="1"/>
    </row>
    <row r="5" spans="1:12" ht="12.75">
      <c r="A5" s="1"/>
      <c r="B5" s="1"/>
      <c r="C5" s="1"/>
      <c r="D5" s="1"/>
      <c r="E5" s="25" t="s">
        <v>6</v>
      </c>
      <c r="F5" s="48">
        <v>50</v>
      </c>
      <c r="G5" s="1"/>
      <c r="H5" s="1"/>
      <c r="I5" s="1"/>
      <c r="J5" s="1"/>
      <c r="K5" s="1"/>
      <c r="L5" s="1"/>
    </row>
    <row r="6" spans="1:12" ht="12.75">
      <c r="A6" s="1"/>
      <c r="B6" s="1"/>
      <c r="C6" s="1"/>
      <c r="D6" s="1"/>
      <c r="E6" s="25" t="s">
        <v>0</v>
      </c>
      <c r="F6" s="49">
        <v>0.8</v>
      </c>
      <c r="G6" s="1"/>
      <c r="H6" s="1"/>
      <c r="I6" s="1"/>
      <c r="J6" s="1"/>
      <c r="K6" s="1"/>
      <c r="L6" s="1"/>
    </row>
    <row r="7" spans="1:12" ht="12.75">
      <c r="A7" s="1"/>
      <c r="B7" s="1"/>
      <c r="C7" s="1"/>
      <c r="D7" s="1"/>
      <c r="E7" s="4" t="s">
        <v>121</v>
      </c>
      <c r="F7" s="17">
        <f>F5*F6</f>
        <v>40</v>
      </c>
      <c r="G7" s="1"/>
      <c r="H7" s="1"/>
      <c r="I7" s="1"/>
      <c r="J7" s="1"/>
      <c r="K7" s="1"/>
      <c r="L7" s="1"/>
    </row>
    <row r="8" spans="1:12" ht="12.75">
      <c r="A8" s="1"/>
      <c r="B8" s="1"/>
      <c r="C8" s="1"/>
      <c r="D8" s="1"/>
      <c r="E8" s="4"/>
      <c r="F8" s="5"/>
      <c r="G8" s="1"/>
      <c r="H8" s="1"/>
      <c r="I8" s="1"/>
      <c r="J8" s="1"/>
      <c r="K8" s="1"/>
      <c r="L8" s="1"/>
    </row>
    <row r="9" spans="1:12" ht="12.75">
      <c r="A9" s="1"/>
      <c r="B9" s="1"/>
      <c r="C9" s="1"/>
      <c r="D9" s="1"/>
      <c r="E9" s="6" t="s">
        <v>19</v>
      </c>
      <c r="F9" s="50">
        <v>0.1</v>
      </c>
      <c r="G9" s="1"/>
      <c r="H9" s="1"/>
      <c r="I9" s="1"/>
      <c r="J9" s="1"/>
      <c r="K9" s="1"/>
      <c r="L9" s="1"/>
    </row>
    <row r="10" spans="1:12" ht="12.75">
      <c r="A10" s="1"/>
      <c r="B10" s="1"/>
      <c r="C10" s="1"/>
      <c r="D10" s="1"/>
      <c r="E10" s="6"/>
      <c r="F10" s="14"/>
      <c r="G10" s="1"/>
      <c r="H10" s="1"/>
      <c r="I10" s="1"/>
      <c r="J10" s="1"/>
      <c r="K10" s="1"/>
      <c r="L10" s="1"/>
    </row>
    <row r="11" spans="1:12" ht="12.75">
      <c r="A11" s="1"/>
      <c r="B11" s="1"/>
      <c r="C11" s="1"/>
      <c r="D11" s="1"/>
      <c r="E11" s="6" t="s">
        <v>9</v>
      </c>
      <c r="F11" s="47">
        <v>0.1</v>
      </c>
      <c r="G11" s="1"/>
      <c r="H11" s="1"/>
      <c r="I11" s="1"/>
      <c r="J11" s="1"/>
      <c r="K11" s="1"/>
      <c r="L11" s="1"/>
    </row>
    <row r="12" spans="1:12" ht="12.75">
      <c r="A12" s="1"/>
      <c r="B12" s="1"/>
      <c r="C12" s="1"/>
      <c r="D12" s="1"/>
      <c r="E12" s="7"/>
      <c r="F12" s="15"/>
      <c r="G12" s="1"/>
      <c r="H12" s="1"/>
      <c r="I12" s="1"/>
      <c r="J12" s="1"/>
      <c r="K12" s="1"/>
      <c r="L12" s="1"/>
    </row>
    <row r="13" spans="1:12" ht="12.75">
      <c r="A13" s="1"/>
      <c r="B13" s="1"/>
      <c r="C13" s="1"/>
      <c r="D13" s="1"/>
      <c r="E13" s="3" t="s">
        <v>26</v>
      </c>
      <c r="F13" s="52">
        <v>0.94</v>
      </c>
      <c r="G13" s="1"/>
      <c r="H13" s="1"/>
      <c r="I13" s="1"/>
      <c r="J13" s="1"/>
      <c r="K13" s="1"/>
      <c r="L13" s="1"/>
    </row>
    <row r="14" spans="1:12" ht="12.75">
      <c r="A14" s="1"/>
      <c r="B14" s="1"/>
      <c r="C14" s="1"/>
      <c r="D14" s="1"/>
      <c r="E14" s="25" t="s">
        <v>20</v>
      </c>
      <c r="F14" s="51">
        <v>0.9</v>
      </c>
      <c r="G14" s="1"/>
      <c r="H14" s="1"/>
      <c r="I14" s="1"/>
      <c r="J14" s="1"/>
      <c r="K14" s="1"/>
      <c r="L14" s="1"/>
    </row>
    <row r="15" spans="1:12" ht="12.75">
      <c r="A15" s="1"/>
      <c r="B15" s="1"/>
      <c r="C15" s="1"/>
      <c r="D15" s="1"/>
      <c r="E15" s="16"/>
      <c r="F15" s="16"/>
      <c r="G15" s="1"/>
      <c r="H15" s="1"/>
      <c r="I15" s="1"/>
      <c r="J15" s="1"/>
      <c r="K15" s="1"/>
      <c r="L15" s="1"/>
    </row>
    <row r="16" spans="1:12" ht="12.75">
      <c r="A16" s="1"/>
      <c r="B16" s="1"/>
      <c r="C16" s="1"/>
      <c r="D16" s="1"/>
      <c r="E16" s="16"/>
      <c r="F16" s="16"/>
      <c r="G16" s="1"/>
      <c r="H16" s="1"/>
      <c r="I16" s="1"/>
      <c r="J16" s="1"/>
      <c r="K16" s="1"/>
      <c r="L16" s="1"/>
    </row>
    <row r="17" spans="1:12" ht="12.75">
      <c r="A17" s="1"/>
      <c r="B17" s="1"/>
      <c r="C17" s="1"/>
      <c r="D17" s="1"/>
      <c r="E17" s="3" t="s">
        <v>27</v>
      </c>
      <c r="F17" s="8">
        <f>(F7-(F7*F13))</f>
        <v>2.4000000000000057</v>
      </c>
      <c r="G17" s="1"/>
      <c r="H17" s="1"/>
      <c r="I17" s="1"/>
      <c r="J17" s="1"/>
      <c r="K17" s="1"/>
      <c r="L17" s="1"/>
    </row>
    <row r="18" spans="1:12" ht="12.75">
      <c r="A18" s="1"/>
      <c r="B18" s="1"/>
      <c r="C18" s="1"/>
      <c r="D18" s="1"/>
      <c r="E18" s="3" t="s">
        <v>28</v>
      </c>
      <c r="F18" s="8">
        <f>(F7-(F7*F14))</f>
        <v>4</v>
      </c>
      <c r="G18" s="1"/>
      <c r="H18" s="1"/>
      <c r="I18" s="1"/>
      <c r="J18" s="1"/>
      <c r="K18" s="1"/>
      <c r="L18" s="1"/>
    </row>
    <row r="19" spans="1:12" ht="12.75">
      <c r="A19" s="1"/>
      <c r="B19" s="1"/>
      <c r="C19" s="1"/>
      <c r="D19" s="1"/>
      <c r="E19" s="3"/>
      <c r="F19" s="9"/>
      <c r="G19" s="1"/>
      <c r="H19" s="1"/>
      <c r="I19" s="1"/>
      <c r="J19" s="1"/>
      <c r="K19" s="1"/>
      <c r="L19" s="1"/>
    </row>
    <row r="20" spans="1:12" ht="12.75">
      <c r="A20" s="1"/>
      <c r="B20" s="1"/>
      <c r="C20" s="1"/>
      <c r="D20" s="1"/>
      <c r="E20" s="3" t="s">
        <v>29</v>
      </c>
      <c r="F20" s="10">
        <f>F18-F17</f>
        <v>1.5999999999999943</v>
      </c>
      <c r="G20" s="1"/>
      <c r="H20" s="1"/>
      <c r="I20" s="1"/>
      <c r="J20" s="1"/>
      <c r="K20" s="1"/>
      <c r="L20" s="1"/>
    </row>
    <row r="21" spans="1:12" ht="12.75">
      <c r="A21" s="1"/>
      <c r="B21" s="1"/>
      <c r="C21" s="1"/>
      <c r="D21" s="1"/>
      <c r="E21" s="2"/>
      <c r="F21" s="2"/>
      <c r="G21" s="1"/>
      <c r="H21" s="1"/>
      <c r="I21" s="1"/>
      <c r="J21" s="1"/>
      <c r="K21" s="1"/>
      <c r="L21" s="1"/>
    </row>
    <row r="22" spans="1:12" ht="12.75">
      <c r="A22" s="1"/>
      <c r="B22" s="1"/>
      <c r="C22" s="1"/>
      <c r="D22" s="1"/>
      <c r="E22" s="3" t="s">
        <v>31</v>
      </c>
      <c r="F22" s="8">
        <f>F17*3414.4</f>
        <v>8194.56000000002</v>
      </c>
      <c r="G22" s="1"/>
      <c r="H22" s="1"/>
      <c r="I22" s="1"/>
      <c r="J22" s="1"/>
      <c r="K22" s="1"/>
      <c r="L22" s="1"/>
    </row>
    <row r="23" spans="1:12" ht="12.75">
      <c r="A23" s="1"/>
      <c r="B23" s="1"/>
      <c r="C23" s="1"/>
      <c r="D23" s="1"/>
      <c r="E23" s="3" t="s">
        <v>30</v>
      </c>
      <c r="F23" s="8">
        <f>F18*3414.4</f>
        <v>13657.6</v>
      </c>
      <c r="G23" s="1"/>
      <c r="H23" s="1"/>
      <c r="I23" s="1"/>
      <c r="J23" s="1"/>
      <c r="K23" s="1"/>
      <c r="L23" s="1"/>
    </row>
    <row r="24" spans="1:12" ht="12.75">
      <c r="A24" s="1"/>
      <c r="B24" s="1"/>
      <c r="C24" s="1"/>
      <c r="D24" s="1"/>
      <c r="E24" s="3"/>
      <c r="F24" s="9"/>
      <c r="G24" s="1"/>
      <c r="H24" s="1"/>
      <c r="I24" s="1"/>
      <c r="J24" s="1"/>
      <c r="K24" s="1"/>
      <c r="L24" s="1"/>
    </row>
    <row r="25" spans="1:12" ht="12.75">
      <c r="A25" s="1"/>
      <c r="B25" s="1"/>
      <c r="C25" s="1"/>
      <c r="D25" s="1"/>
      <c r="E25" s="3" t="s">
        <v>32</v>
      </c>
      <c r="F25" s="10">
        <f>F23-F22</f>
        <v>5463.039999999981</v>
      </c>
      <c r="G25" s="1"/>
      <c r="H25" s="1"/>
      <c r="I25" s="1"/>
      <c r="J25" s="1"/>
      <c r="K25" s="1"/>
      <c r="L25" s="1"/>
    </row>
    <row r="26" spans="1:12" ht="12.75">
      <c r="A26" s="1"/>
      <c r="B26" s="1"/>
      <c r="C26" s="1"/>
      <c r="D26" s="1"/>
      <c r="E26" s="3"/>
      <c r="F26" s="9"/>
      <c r="G26" s="1"/>
      <c r="H26" s="1"/>
      <c r="I26" s="1"/>
      <c r="J26" s="1"/>
      <c r="K26" s="1"/>
      <c r="L26" s="1"/>
    </row>
    <row r="27" spans="1:12" ht="12.75">
      <c r="A27" s="1"/>
      <c r="B27" s="1"/>
      <c r="C27" s="1"/>
      <c r="D27" s="1"/>
      <c r="E27" s="3" t="s">
        <v>2</v>
      </c>
      <c r="F27" s="11">
        <f>(F20*24)*F9</f>
        <v>3.8399999999999865</v>
      </c>
      <c r="G27" s="1"/>
      <c r="H27" s="57" t="s">
        <v>12</v>
      </c>
      <c r="I27" s="57"/>
      <c r="J27" s="1"/>
      <c r="K27" s="1"/>
      <c r="L27" s="1"/>
    </row>
    <row r="28" spans="1:12" ht="12.75">
      <c r="A28" s="1"/>
      <c r="B28" s="1"/>
      <c r="C28" s="1"/>
      <c r="D28" s="1"/>
      <c r="E28" s="3" t="s">
        <v>3</v>
      </c>
      <c r="F28" s="11">
        <f>F27*365</f>
        <v>1401.5999999999951</v>
      </c>
      <c r="G28" s="1"/>
      <c r="H28" s="22"/>
      <c r="I28" s="1"/>
      <c r="J28" s="1"/>
      <c r="K28" s="1"/>
      <c r="L28" s="1"/>
    </row>
    <row r="29" spans="1:12" ht="12.75">
      <c r="A29" s="1"/>
      <c r="B29" s="1"/>
      <c r="C29" s="1"/>
      <c r="D29" s="1"/>
      <c r="E29" s="2"/>
      <c r="F29" s="2"/>
      <c r="G29" s="1"/>
      <c r="H29" s="23" t="s">
        <v>18</v>
      </c>
      <c r="I29" s="19" t="s">
        <v>10</v>
      </c>
      <c r="J29" s="1"/>
      <c r="K29" s="1"/>
      <c r="L29" s="1"/>
    </row>
    <row r="30" spans="1:12" ht="12.75">
      <c r="A30" s="1"/>
      <c r="B30" s="1"/>
      <c r="C30" s="1"/>
      <c r="D30" s="1"/>
      <c r="E30" s="25" t="s">
        <v>11</v>
      </c>
      <c r="F30" s="47">
        <v>1</v>
      </c>
      <c r="G30" s="1"/>
      <c r="H30" s="23" t="s">
        <v>8</v>
      </c>
      <c r="I30" s="24">
        <f>F35</f>
        <v>2803.1999999999903</v>
      </c>
      <c r="J30" s="1"/>
      <c r="K30" s="1"/>
      <c r="L30" s="1"/>
    </row>
    <row r="31" spans="1:12" ht="12.75">
      <c r="A31" s="1"/>
      <c r="B31" s="1"/>
      <c r="C31" s="1"/>
      <c r="D31" s="1"/>
      <c r="E31" s="3" t="s">
        <v>4</v>
      </c>
      <c r="F31" s="11">
        <f>F27*(1/F30)</f>
        <v>3.8399999999999865</v>
      </c>
      <c r="G31" s="1"/>
      <c r="H31" s="23" t="s">
        <v>13</v>
      </c>
      <c r="I31" s="24">
        <f>I30+(I30*(1+$F$11)^1)</f>
        <v>5886.719999999979</v>
      </c>
      <c r="J31" s="1"/>
      <c r="K31" s="1"/>
      <c r="L31" s="1"/>
    </row>
    <row r="32" spans="1:12" ht="12.75">
      <c r="A32" s="1"/>
      <c r="B32" s="1"/>
      <c r="C32" s="1"/>
      <c r="D32" s="1"/>
      <c r="E32" s="3" t="s">
        <v>5</v>
      </c>
      <c r="F32" s="11">
        <f>F31*365</f>
        <v>1401.5999999999951</v>
      </c>
      <c r="G32" s="1"/>
      <c r="H32" s="23" t="s">
        <v>14</v>
      </c>
      <c r="I32" s="24">
        <f>I30+(I30*(1+$F$11)^1)+(I30*(1+$F$11)^2)</f>
        <v>9278.591999999968</v>
      </c>
      <c r="J32" s="1"/>
      <c r="K32" s="1"/>
      <c r="L32" s="1"/>
    </row>
    <row r="33" spans="1:12" ht="12.75">
      <c r="A33" s="1"/>
      <c r="B33" s="1"/>
      <c r="C33" s="1"/>
      <c r="D33" s="1"/>
      <c r="E33" s="3"/>
      <c r="F33" s="12"/>
      <c r="G33" s="1"/>
      <c r="H33" s="23" t="s">
        <v>15</v>
      </c>
      <c r="I33" s="24">
        <f>I30+(I30*(1+$F$11)^1)+(I30*(1+$F$11)^2)+(I30*(1+$F$11)^3)</f>
        <v>13009.651199999957</v>
      </c>
      <c r="J33" s="1"/>
      <c r="K33" s="1"/>
      <c r="L33" s="1"/>
    </row>
    <row r="34" spans="1:12" ht="12.75">
      <c r="A34" s="1"/>
      <c r="B34" s="1"/>
      <c r="C34" s="1"/>
      <c r="D34" s="1"/>
      <c r="E34" s="2"/>
      <c r="F34" s="2"/>
      <c r="G34" s="1"/>
      <c r="H34" s="23" t="s">
        <v>16</v>
      </c>
      <c r="I34" s="24">
        <f>I30+(I30*(1+$F$11)^1)+(I30*(1+$F$11)^2)+(I30*(1+$F$11)^3)+(I30*(1+$F$11)^4)</f>
        <v>17113.816319999944</v>
      </c>
      <c r="J34" s="1"/>
      <c r="K34" s="1"/>
      <c r="L34" s="1"/>
    </row>
    <row r="35" spans="1:12" ht="12.75">
      <c r="A35" s="1"/>
      <c r="B35" s="1"/>
      <c r="C35" s="1"/>
      <c r="D35" s="1"/>
      <c r="E35" s="20" t="s">
        <v>7</v>
      </c>
      <c r="F35" s="21">
        <f>F28+F32</f>
        <v>2803.1999999999903</v>
      </c>
      <c r="G35" s="1"/>
      <c r="H35" s="23" t="s">
        <v>17</v>
      </c>
      <c r="I35" s="24">
        <f>I30+(I30*(1+$F$11)^1)+(I30*(1+$F$11)^2)+(I30*(1+$F$11)^3)+(I30*(1+$F$11)^4)+(I30*(1+$F$11)^5)+(I30*(1+$F$11)^6)+(I30*(1+$F$11)^7)+(I30*(1+$F$11)^8)+(I30*(1+$F$11)^9)</f>
        <v>44675.78864152306</v>
      </c>
      <c r="J35" s="1"/>
      <c r="K35" s="1"/>
      <c r="L35" s="1"/>
    </row>
    <row r="36" spans="1:12" ht="12.75">
      <c r="A36" s="1"/>
      <c r="B36" s="1"/>
      <c r="C36" s="1"/>
      <c r="D36" s="1"/>
      <c r="E36" s="6"/>
      <c r="F36" s="13"/>
      <c r="G36" s="1"/>
      <c r="H36" s="22"/>
      <c r="I36" s="1"/>
      <c r="J36" s="1"/>
      <c r="K36" s="1"/>
      <c r="L36" s="1"/>
    </row>
    <row r="37" spans="1:12" ht="12.75">
      <c r="A37" s="1"/>
      <c r="B37" s="1"/>
      <c r="C37" s="1"/>
      <c r="D37" s="1"/>
      <c r="E37" s="1"/>
      <c r="F37" s="1"/>
      <c r="G37" s="1"/>
      <c r="H37" s="1"/>
      <c r="I37" s="1"/>
      <c r="J37" s="1"/>
      <c r="K37" s="1"/>
      <c r="L37" s="1"/>
    </row>
    <row r="38" spans="1:12" ht="12.75">
      <c r="A38" s="1"/>
      <c r="B38" s="1"/>
      <c r="C38" s="1"/>
      <c r="D38" s="1"/>
      <c r="E38" s="1"/>
      <c r="F38" s="1"/>
      <c r="G38" s="1"/>
      <c r="H38" s="1"/>
      <c r="I38" s="1"/>
      <c r="J38" s="1"/>
      <c r="K38" s="1"/>
      <c r="L38" s="1"/>
    </row>
    <row r="39" spans="1:12" ht="12.75">
      <c r="A39" s="1"/>
      <c r="B39" s="1"/>
      <c r="C39" s="1"/>
      <c r="D39" s="1"/>
      <c r="E39" s="1"/>
      <c r="F39" s="1"/>
      <c r="G39" s="1"/>
      <c r="H39" s="1"/>
      <c r="I39" s="1"/>
      <c r="J39" s="1"/>
      <c r="K39" s="1"/>
      <c r="L39" s="1"/>
    </row>
    <row r="40" spans="1:12" ht="12.75">
      <c r="A40" s="1"/>
      <c r="B40" s="1"/>
      <c r="C40" s="1"/>
      <c r="D40" s="1"/>
      <c r="F40" s="1"/>
      <c r="G40" s="1"/>
      <c r="H40" s="1"/>
      <c r="I40" s="1"/>
      <c r="J40" s="1"/>
      <c r="K40" s="1"/>
      <c r="L40" s="1"/>
    </row>
    <row r="41" spans="1:12" ht="12.75">
      <c r="A41" s="1"/>
      <c r="B41" s="1"/>
      <c r="C41" s="1"/>
      <c r="D41" s="1"/>
      <c r="E41" s="2"/>
      <c r="F41" s="2"/>
      <c r="G41" s="1"/>
      <c r="H41" s="1"/>
      <c r="J41" s="1"/>
      <c r="K41" s="1"/>
      <c r="L41" s="1"/>
    </row>
    <row r="42" spans="1:12" ht="12.75">
      <c r="A42" s="26"/>
      <c r="C42" s="27"/>
      <c r="E42" s="1" t="s">
        <v>33</v>
      </c>
      <c r="F42" s="28"/>
      <c r="G42" s="27"/>
      <c r="I42" s="27"/>
      <c r="K42" s="22"/>
      <c r="L42" s="1"/>
    </row>
  </sheetData>
  <sheetProtection password="F97C" sheet="1" objects="1" scenarios="1" selectLockedCells="1"/>
  <mergeCells count="2">
    <mergeCell ref="H27:I27"/>
    <mergeCell ref="A1:K1"/>
  </mergeCells>
  <printOptions horizontalCentered="1" verticalCentered="1"/>
  <pageMargins left="0.5" right="0.5" top="0.75" bottom="0.25"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B16"/>
  <sheetViews>
    <sheetView zoomScale="125" zoomScaleNormal="125" zoomScalePageLayoutView="0" workbookViewId="0" topLeftCell="A1">
      <selection activeCell="B7" sqref="B7"/>
    </sheetView>
  </sheetViews>
  <sheetFormatPr defaultColWidth="9.140625" defaultRowHeight="12.75"/>
  <cols>
    <col min="1" max="1" width="45.00390625" style="0" customWidth="1"/>
    <col min="2" max="2" width="93.28125" style="0" customWidth="1"/>
  </cols>
  <sheetData>
    <row r="1" spans="1:2" ht="12.75">
      <c r="A1" s="56" t="s">
        <v>22</v>
      </c>
      <c r="B1" s="56" t="s">
        <v>23</v>
      </c>
    </row>
    <row r="2" spans="1:2" ht="12.75">
      <c r="A2" s="54" t="s">
        <v>24</v>
      </c>
      <c r="B2" s="54" t="s">
        <v>114</v>
      </c>
    </row>
    <row r="3" spans="1:2" ht="12.75">
      <c r="A3" s="54" t="s">
        <v>25</v>
      </c>
      <c r="B3" s="54" t="s">
        <v>115</v>
      </c>
    </row>
    <row r="4" spans="1:2" ht="38.25">
      <c r="A4" s="54" t="s">
        <v>34</v>
      </c>
      <c r="B4" s="55" t="s">
        <v>117</v>
      </c>
    </row>
    <row r="5" spans="1:2" ht="39" customHeight="1">
      <c r="A5" s="54" t="s">
        <v>112</v>
      </c>
      <c r="B5" s="55" t="s">
        <v>118</v>
      </c>
    </row>
    <row r="6" spans="1:2" ht="51">
      <c r="A6" s="54" t="s">
        <v>116</v>
      </c>
      <c r="B6" s="55" t="s">
        <v>119</v>
      </c>
    </row>
    <row r="7" spans="1:2" ht="25.5">
      <c r="A7" s="54" t="s">
        <v>113</v>
      </c>
      <c r="B7" s="55" t="s">
        <v>120</v>
      </c>
    </row>
    <row r="8" spans="1:2" ht="12.75">
      <c r="A8" s="53"/>
      <c r="B8" s="53"/>
    </row>
    <row r="9" spans="1:2" ht="12.75">
      <c r="A9" s="53"/>
      <c r="B9" s="53"/>
    </row>
    <row r="10" spans="1:2" ht="12.75">
      <c r="A10" s="53"/>
      <c r="B10" s="53"/>
    </row>
    <row r="11" spans="1:2" ht="12.75">
      <c r="A11" s="53"/>
      <c r="B11" s="53"/>
    </row>
    <row r="12" spans="1:2" ht="12.75">
      <c r="A12" s="53"/>
      <c r="B12" s="53"/>
    </row>
    <row r="13" spans="1:2" ht="12.75">
      <c r="A13" s="53"/>
      <c r="B13" s="53"/>
    </row>
    <row r="14" spans="1:2" ht="12.75">
      <c r="A14" s="53"/>
      <c r="B14" s="53"/>
    </row>
    <row r="15" spans="1:2" ht="12.75">
      <c r="A15" s="53"/>
      <c r="B15" s="53"/>
    </row>
    <row r="16" spans="1:2" ht="12.75">
      <c r="A16" s="53"/>
      <c r="B16" s="53"/>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76"/>
  <sheetViews>
    <sheetView zoomScalePageLayoutView="0" workbookViewId="0" topLeftCell="A43">
      <selection activeCell="N27" sqref="N27"/>
    </sheetView>
  </sheetViews>
  <sheetFormatPr defaultColWidth="9.140625" defaultRowHeight="12.75"/>
  <cols>
    <col min="11" max="11" width="10.00390625" style="0" customWidth="1"/>
  </cols>
  <sheetData>
    <row r="1" spans="1:11" s="45" customFormat="1" ht="12">
      <c r="A1" s="60" t="s">
        <v>108</v>
      </c>
      <c r="B1" s="60"/>
      <c r="C1" s="60"/>
      <c r="D1" s="60"/>
      <c r="E1" s="60"/>
      <c r="F1" s="60"/>
      <c r="G1" s="60"/>
      <c r="H1" s="60"/>
      <c r="I1" s="60"/>
      <c r="J1" s="60"/>
      <c r="K1" s="60"/>
    </row>
    <row r="3" spans="1:11" ht="23.25" customHeight="1">
      <c r="A3" s="61" t="s">
        <v>109</v>
      </c>
      <c r="B3" s="61"/>
      <c r="C3" s="61"/>
      <c r="D3" s="61"/>
      <c r="E3" s="61"/>
      <c r="F3" s="61"/>
      <c r="G3" s="61"/>
      <c r="H3" s="61"/>
      <c r="I3" s="61"/>
      <c r="J3" s="61"/>
      <c r="K3" s="61"/>
    </row>
    <row r="4" ht="13.5" thickBot="1">
      <c r="A4" s="29"/>
    </row>
    <row r="5" spans="1:11" ht="13.5" thickTop="1">
      <c r="A5" s="30"/>
      <c r="B5" s="63" t="s">
        <v>35</v>
      </c>
      <c r="C5" s="71"/>
      <c r="D5" s="74" t="s">
        <v>36</v>
      </c>
      <c r="E5" s="75"/>
      <c r="F5" s="74" t="s">
        <v>37</v>
      </c>
      <c r="G5" s="75"/>
      <c r="H5" s="80" t="s">
        <v>38</v>
      </c>
      <c r="I5" s="81"/>
      <c r="J5" s="63" t="s">
        <v>39</v>
      </c>
      <c r="K5" s="64"/>
    </row>
    <row r="6" spans="1:11" ht="21.75">
      <c r="A6" s="31" t="s">
        <v>40</v>
      </c>
      <c r="B6" s="65"/>
      <c r="C6" s="72"/>
      <c r="D6" s="76"/>
      <c r="E6" s="77"/>
      <c r="F6" s="76"/>
      <c r="G6" s="77"/>
      <c r="H6" s="82"/>
      <c r="I6" s="83"/>
      <c r="J6" s="65"/>
      <c r="K6" s="66"/>
    </row>
    <row r="7" spans="1:11" ht="13.5" thickBot="1">
      <c r="A7" s="31" t="s">
        <v>41</v>
      </c>
      <c r="B7" s="67"/>
      <c r="C7" s="73"/>
      <c r="D7" s="78"/>
      <c r="E7" s="79"/>
      <c r="F7" s="78"/>
      <c r="G7" s="79"/>
      <c r="H7" s="84"/>
      <c r="I7" s="85"/>
      <c r="J7" s="67"/>
      <c r="K7" s="68"/>
    </row>
    <row r="8" spans="1:11" ht="13.5" thickBot="1">
      <c r="A8" s="34"/>
      <c r="B8" s="32">
        <v>2008</v>
      </c>
      <c r="C8" s="32">
        <v>2007</v>
      </c>
      <c r="D8" s="32">
        <v>2008</v>
      </c>
      <c r="E8" s="32">
        <v>2007</v>
      </c>
      <c r="F8" s="32">
        <v>2008</v>
      </c>
      <c r="G8" s="32">
        <v>2007</v>
      </c>
      <c r="H8" s="32">
        <v>2008</v>
      </c>
      <c r="I8" s="32">
        <v>2007</v>
      </c>
      <c r="J8" s="32">
        <v>2008</v>
      </c>
      <c r="K8" s="33">
        <v>2007</v>
      </c>
    </row>
    <row r="9" spans="1:11" ht="18.75">
      <c r="A9" s="35" t="s">
        <v>42</v>
      </c>
      <c r="B9" s="36">
        <v>17.57</v>
      </c>
      <c r="C9" s="36">
        <v>16.7</v>
      </c>
      <c r="D9" s="36">
        <v>15.48</v>
      </c>
      <c r="E9" s="36">
        <v>14.71</v>
      </c>
      <c r="F9" s="36">
        <v>13.27</v>
      </c>
      <c r="G9" s="36">
        <v>12.74</v>
      </c>
      <c r="H9" s="36">
        <v>11.66</v>
      </c>
      <c r="I9" s="36">
        <v>10.87</v>
      </c>
      <c r="J9" s="36">
        <v>15.84</v>
      </c>
      <c r="K9" s="36">
        <v>15.08</v>
      </c>
    </row>
    <row r="10" spans="1:11" ht="12.75">
      <c r="A10" s="37" t="s">
        <v>43</v>
      </c>
      <c r="B10" s="38">
        <v>19.36</v>
      </c>
      <c r="C10" s="38">
        <v>19.11</v>
      </c>
      <c r="D10" s="38">
        <v>15.93</v>
      </c>
      <c r="E10" s="38">
        <v>15.39</v>
      </c>
      <c r="F10" s="38">
        <v>13.9</v>
      </c>
      <c r="G10" s="38">
        <v>12.92</v>
      </c>
      <c r="H10" s="38">
        <v>15.46</v>
      </c>
      <c r="I10" s="38">
        <v>14.18</v>
      </c>
      <c r="J10" s="38">
        <v>16.95</v>
      </c>
      <c r="K10" s="38">
        <v>16.45</v>
      </c>
    </row>
    <row r="11" spans="1:11" ht="12.75">
      <c r="A11" s="37" t="s">
        <v>44</v>
      </c>
      <c r="B11" s="38">
        <v>15.96</v>
      </c>
      <c r="C11" s="38">
        <v>16.52</v>
      </c>
      <c r="D11" s="38">
        <v>12.95</v>
      </c>
      <c r="E11" s="38">
        <v>12.94</v>
      </c>
      <c r="F11" s="38">
        <v>11.8</v>
      </c>
      <c r="G11" s="38">
        <v>14.11</v>
      </c>
      <c r="H11" s="38" t="s">
        <v>45</v>
      </c>
      <c r="I11" s="38" t="s">
        <v>45</v>
      </c>
      <c r="J11" s="38">
        <v>13.71</v>
      </c>
      <c r="K11" s="38">
        <v>14.59</v>
      </c>
    </row>
    <row r="12" spans="1:11" ht="18.75">
      <c r="A12" s="37" t="s">
        <v>46</v>
      </c>
      <c r="B12" s="38">
        <v>17.5</v>
      </c>
      <c r="C12" s="38">
        <v>16.23</v>
      </c>
      <c r="D12" s="38">
        <v>16.05</v>
      </c>
      <c r="E12" s="38">
        <v>15.2</v>
      </c>
      <c r="F12" s="38">
        <v>14.21</v>
      </c>
      <c r="G12" s="38">
        <v>13.03</v>
      </c>
      <c r="H12" s="38">
        <v>9.65</v>
      </c>
      <c r="I12" s="38">
        <v>9.24</v>
      </c>
      <c r="J12" s="38">
        <v>16.22</v>
      </c>
      <c r="K12" s="38">
        <v>15.16</v>
      </c>
    </row>
    <row r="13" spans="1:11" ht="18.75">
      <c r="A13" s="37" t="s">
        <v>47</v>
      </c>
      <c r="B13" s="38">
        <v>15.69</v>
      </c>
      <c r="C13" s="38">
        <v>14.88</v>
      </c>
      <c r="D13" s="38">
        <v>14.28</v>
      </c>
      <c r="E13" s="38">
        <v>13.91</v>
      </c>
      <c r="F13" s="38">
        <v>13.17</v>
      </c>
      <c r="G13" s="38">
        <v>12.27</v>
      </c>
      <c r="H13" s="38" t="s">
        <v>45</v>
      </c>
      <c r="I13" s="38" t="s">
        <v>45</v>
      </c>
      <c r="J13" s="38">
        <v>14.64</v>
      </c>
      <c r="K13" s="38">
        <v>13.98</v>
      </c>
    </row>
    <row r="14" spans="1:11" ht="12.75">
      <c r="A14" s="37" t="s">
        <v>48</v>
      </c>
      <c r="B14" s="38">
        <v>17.57</v>
      </c>
      <c r="C14" s="38">
        <v>14.05</v>
      </c>
      <c r="D14" s="38">
        <v>15.49</v>
      </c>
      <c r="E14" s="38">
        <v>12.67</v>
      </c>
      <c r="F14" s="38">
        <v>14.22</v>
      </c>
      <c r="G14" s="38">
        <v>12.04</v>
      </c>
      <c r="H14" s="38" t="s">
        <v>45</v>
      </c>
      <c r="I14" s="38" t="s">
        <v>45</v>
      </c>
      <c r="J14" s="38">
        <v>16.13</v>
      </c>
      <c r="K14" s="38">
        <v>13.12</v>
      </c>
    </row>
    <row r="15" spans="1:11" ht="12.75">
      <c r="A15" s="37" t="s">
        <v>49</v>
      </c>
      <c r="B15" s="38">
        <v>14.62</v>
      </c>
      <c r="C15" s="38">
        <v>14.15</v>
      </c>
      <c r="D15" s="38">
        <v>12.51</v>
      </c>
      <c r="E15" s="38">
        <v>12.29</v>
      </c>
      <c r="F15" s="38">
        <v>9</v>
      </c>
      <c r="G15" s="38">
        <v>8.92</v>
      </c>
      <c r="H15" s="38" t="s">
        <v>45</v>
      </c>
      <c r="I15" s="38" t="s">
        <v>45</v>
      </c>
      <c r="J15" s="38">
        <v>12.32</v>
      </c>
      <c r="K15" s="38">
        <v>12.04</v>
      </c>
    </row>
    <row r="16" spans="1:11" ht="18.75">
      <c r="A16" s="35" t="s">
        <v>50</v>
      </c>
      <c r="B16" s="36">
        <v>15.15</v>
      </c>
      <c r="C16" s="36">
        <v>13.95</v>
      </c>
      <c r="D16" s="36">
        <v>14.01</v>
      </c>
      <c r="E16" s="36">
        <v>13.22</v>
      </c>
      <c r="F16" s="36">
        <v>8.72</v>
      </c>
      <c r="G16" s="36">
        <v>7.78</v>
      </c>
      <c r="H16" s="36">
        <v>12.46</v>
      </c>
      <c r="I16" s="36">
        <v>10.35</v>
      </c>
      <c r="J16" s="36">
        <v>13.38</v>
      </c>
      <c r="K16" s="36">
        <v>12.31</v>
      </c>
    </row>
    <row r="17" spans="1:11" ht="12.75">
      <c r="A17" s="37" t="s">
        <v>51</v>
      </c>
      <c r="B17" s="38">
        <v>15.95</v>
      </c>
      <c r="C17" s="38">
        <v>14.14</v>
      </c>
      <c r="D17" s="38">
        <v>14.72</v>
      </c>
      <c r="E17" s="38">
        <v>12.99</v>
      </c>
      <c r="F17" s="38">
        <v>12.42</v>
      </c>
      <c r="G17" s="38">
        <v>10.08</v>
      </c>
      <c r="H17" s="38">
        <v>16.26</v>
      </c>
      <c r="I17" s="38">
        <v>11.14</v>
      </c>
      <c r="J17" s="38">
        <v>14.91</v>
      </c>
      <c r="K17" s="38">
        <v>13.01</v>
      </c>
    </row>
    <row r="18" spans="1:11" ht="12.75">
      <c r="A18" s="37" t="s">
        <v>52</v>
      </c>
      <c r="B18" s="38">
        <v>18.79</v>
      </c>
      <c r="C18" s="38">
        <v>17.1</v>
      </c>
      <c r="D18" s="38">
        <v>16.45</v>
      </c>
      <c r="E18" s="38">
        <v>15.92</v>
      </c>
      <c r="F18" s="38">
        <v>11.97</v>
      </c>
      <c r="G18" s="38">
        <v>8.71</v>
      </c>
      <c r="H18" s="38">
        <v>13.5</v>
      </c>
      <c r="I18" s="38">
        <v>10.96</v>
      </c>
      <c r="J18" s="38">
        <v>16.74</v>
      </c>
      <c r="K18" s="38">
        <v>15.22</v>
      </c>
    </row>
    <row r="19" spans="1:11" ht="12.75">
      <c r="A19" s="37" t="s">
        <v>53</v>
      </c>
      <c r="B19" s="38">
        <v>11.39</v>
      </c>
      <c r="C19" s="38">
        <v>10.95</v>
      </c>
      <c r="D19" s="38">
        <v>9.42</v>
      </c>
      <c r="E19" s="38">
        <v>9.2</v>
      </c>
      <c r="F19" s="38">
        <v>7.02</v>
      </c>
      <c r="G19" s="38">
        <v>6.87</v>
      </c>
      <c r="H19" s="38">
        <v>7.64</v>
      </c>
      <c r="I19" s="38">
        <v>7.72</v>
      </c>
      <c r="J19" s="38">
        <v>9.35</v>
      </c>
      <c r="K19" s="38">
        <v>9.08</v>
      </c>
    </row>
    <row r="20" spans="1:11" ht="18.75">
      <c r="A20" s="35" t="s">
        <v>54</v>
      </c>
      <c r="B20" s="36">
        <v>10.46</v>
      </c>
      <c r="C20" s="36">
        <v>9.74</v>
      </c>
      <c r="D20" s="36">
        <v>8.87</v>
      </c>
      <c r="E20" s="36">
        <v>8.49</v>
      </c>
      <c r="F20" s="36">
        <v>6.42</v>
      </c>
      <c r="G20" s="36">
        <v>5.9</v>
      </c>
      <c r="H20" s="36">
        <v>7.87</v>
      </c>
      <c r="I20" s="36">
        <v>6.84</v>
      </c>
      <c r="J20" s="36">
        <v>8.59</v>
      </c>
      <c r="K20" s="36">
        <v>7.97</v>
      </c>
    </row>
    <row r="21" spans="1:11" ht="12.75">
      <c r="A21" s="37" t="s">
        <v>55</v>
      </c>
      <c r="B21" s="38">
        <v>11.07</v>
      </c>
      <c r="C21" s="38">
        <v>10.12</v>
      </c>
      <c r="D21" s="38">
        <v>8.53</v>
      </c>
      <c r="E21" s="38">
        <v>8.57</v>
      </c>
      <c r="F21" s="38">
        <v>7.83</v>
      </c>
      <c r="G21" s="38">
        <v>6.61</v>
      </c>
      <c r="H21" s="38">
        <v>7.52</v>
      </c>
      <c r="I21" s="38">
        <v>6.43</v>
      </c>
      <c r="J21" s="38">
        <v>9.21</v>
      </c>
      <c r="K21" s="38">
        <v>8.46</v>
      </c>
    </row>
    <row r="22" spans="1:11" ht="12.75">
      <c r="A22" s="37" t="s">
        <v>56</v>
      </c>
      <c r="B22" s="38">
        <v>8.93</v>
      </c>
      <c r="C22" s="38">
        <v>8.26</v>
      </c>
      <c r="D22" s="38">
        <v>7.81</v>
      </c>
      <c r="E22" s="38">
        <v>7.29</v>
      </c>
      <c r="F22" s="38">
        <v>5.51</v>
      </c>
      <c r="G22" s="38">
        <v>4.89</v>
      </c>
      <c r="H22" s="38">
        <v>9.6</v>
      </c>
      <c r="I22" s="38">
        <v>10.09</v>
      </c>
      <c r="J22" s="38">
        <v>7.13</v>
      </c>
      <c r="K22" s="38">
        <v>6.5</v>
      </c>
    </row>
    <row r="23" spans="1:11" ht="12.75">
      <c r="A23" s="37" t="s">
        <v>57</v>
      </c>
      <c r="B23" s="38">
        <v>10.94</v>
      </c>
      <c r="C23" s="38">
        <v>10.21</v>
      </c>
      <c r="D23" s="38">
        <v>9.43</v>
      </c>
      <c r="E23" s="38">
        <v>8.77</v>
      </c>
      <c r="F23" s="38">
        <v>6.86</v>
      </c>
      <c r="G23" s="38">
        <v>6.47</v>
      </c>
      <c r="H23" s="38">
        <v>11.83</v>
      </c>
      <c r="I23" s="38">
        <v>9.76</v>
      </c>
      <c r="J23" s="38">
        <v>9.14</v>
      </c>
      <c r="K23" s="38">
        <v>8.53</v>
      </c>
    </row>
    <row r="24" spans="1:11" ht="12.75">
      <c r="A24" s="37" t="s">
        <v>58</v>
      </c>
      <c r="B24" s="38">
        <v>10.13</v>
      </c>
      <c r="C24" s="38">
        <v>9.57</v>
      </c>
      <c r="D24" s="38">
        <v>9.26</v>
      </c>
      <c r="E24" s="38">
        <v>8.67</v>
      </c>
      <c r="F24" s="38">
        <v>6.23</v>
      </c>
      <c r="G24" s="38">
        <v>5.76</v>
      </c>
      <c r="H24" s="38">
        <v>10.68</v>
      </c>
      <c r="I24" s="38">
        <v>9.98</v>
      </c>
      <c r="J24" s="38">
        <v>8.44</v>
      </c>
      <c r="K24" s="38">
        <v>7.91</v>
      </c>
    </row>
    <row r="25" spans="1:11" ht="12.75">
      <c r="A25" s="37" t="s">
        <v>59</v>
      </c>
      <c r="B25" s="38">
        <v>11.6</v>
      </c>
      <c r="C25" s="38">
        <v>10.87</v>
      </c>
      <c r="D25" s="38">
        <v>9.28</v>
      </c>
      <c r="E25" s="38">
        <v>8.71</v>
      </c>
      <c r="F25" s="38">
        <v>6.54</v>
      </c>
      <c r="G25" s="38">
        <v>6.16</v>
      </c>
      <c r="H25" s="38" t="s">
        <v>45</v>
      </c>
      <c r="I25" s="38" t="s">
        <v>45</v>
      </c>
      <c r="J25" s="38">
        <v>9.04</v>
      </c>
      <c r="K25" s="38">
        <v>8.48</v>
      </c>
    </row>
    <row r="26" spans="1:11" ht="27.75">
      <c r="A26" s="35" t="s">
        <v>60</v>
      </c>
      <c r="B26" s="36">
        <v>8.73</v>
      </c>
      <c r="C26" s="36">
        <v>8.31</v>
      </c>
      <c r="D26" s="36">
        <v>7.13</v>
      </c>
      <c r="E26" s="36">
        <v>6.79</v>
      </c>
      <c r="F26" s="36">
        <v>5.35</v>
      </c>
      <c r="G26" s="36">
        <v>5.08</v>
      </c>
      <c r="H26" s="36">
        <v>6.67</v>
      </c>
      <c r="I26" s="36">
        <v>7.25</v>
      </c>
      <c r="J26" s="36">
        <v>7.17</v>
      </c>
      <c r="K26" s="36">
        <v>6.83</v>
      </c>
    </row>
    <row r="27" spans="1:11" ht="12.75">
      <c r="A27" s="37" t="s">
        <v>61</v>
      </c>
      <c r="B27" s="38">
        <v>9.72</v>
      </c>
      <c r="C27" s="38">
        <v>9.45</v>
      </c>
      <c r="D27" s="38">
        <v>7.28</v>
      </c>
      <c r="E27" s="38">
        <v>7.11</v>
      </c>
      <c r="F27" s="38">
        <v>4.86</v>
      </c>
      <c r="G27" s="38">
        <v>4.74</v>
      </c>
      <c r="H27" s="38" t="s">
        <v>45</v>
      </c>
      <c r="I27" s="38" t="s">
        <v>45</v>
      </c>
      <c r="J27" s="38">
        <v>7</v>
      </c>
      <c r="K27" s="38">
        <v>6.83</v>
      </c>
    </row>
    <row r="28" spans="1:11" ht="12.75">
      <c r="A28" s="37" t="s">
        <v>62</v>
      </c>
      <c r="B28" s="38">
        <v>8.98</v>
      </c>
      <c r="C28" s="38">
        <v>8.19</v>
      </c>
      <c r="D28" s="38">
        <v>7.55</v>
      </c>
      <c r="E28" s="38">
        <v>6.83</v>
      </c>
      <c r="F28" s="38" t="s">
        <v>63</v>
      </c>
      <c r="G28" s="38">
        <v>5.13</v>
      </c>
      <c r="H28" s="38" t="s">
        <v>45</v>
      </c>
      <c r="I28" s="38" t="s">
        <v>45</v>
      </c>
      <c r="J28" s="38">
        <v>7.59</v>
      </c>
      <c r="K28" s="38">
        <v>6.84</v>
      </c>
    </row>
    <row r="29" spans="1:11" ht="12.75">
      <c r="A29" s="37" t="s">
        <v>64</v>
      </c>
      <c r="B29" s="38">
        <v>9.79</v>
      </c>
      <c r="C29" s="38">
        <v>9.18</v>
      </c>
      <c r="D29" s="38">
        <v>7.86</v>
      </c>
      <c r="E29" s="38">
        <v>7.48</v>
      </c>
      <c r="F29" s="38">
        <v>5.96</v>
      </c>
      <c r="G29" s="38">
        <v>5.69</v>
      </c>
      <c r="H29" s="38">
        <v>8.04</v>
      </c>
      <c r="I29" s="38">
        <v>8.27</v>
      </c>
      <c r="J29" s="38">
        <v>7.83</v>
      </c>
      <c r="K29" s="38">
        <v>7.44</v>
      </c>
    </row>
    <row r="30" spans="1:11" ht="12.75">
      <c r="A30" s="37" t="s">
        <v>65</v>
      </c>
      <c r="B30" s="38">
        <v>8.03</v>
      </c>
      <c r="C30" s="38">
        <v>7.69</v>
      </c>
      <c r="D30" s="38">
        <v>6.59</v>
      </c>
      <c r="E30" s="38">
        <v>6.34</v>
      </c>
      <c r="F30" s="38">
        <v>4.98</v>
      </c>
      <c r="G30" s="38">
        <v>4.76</v>
      </c>
      <c r="H30" s="38">
        <v>5.4</v>
      </c>
      <c r="I30" s="38">
        <v>6.16</v>
      </c>
      <c r="J30" s="38">
        <v>6.85</v>
      </c>
      <c r="K30" s="38">
        <v>6.56</v>
      </c>
    </row>
    <row r="31" spans="1:11" ht="12.75">
      <c r="A31" s="37" t="s">
        <v>66</v>
      </c>
      <c r="B31" s="38">
        <v>7.82</v>
      </c>
      <c r="C31" s="38">
        <v>7.59</v>
      </c>
      <c r="D31" s="38">
        <v>6.64</v>
      </c>
      <c r="E31" s="38">
        <v>6.39</v>
      </c>
      <c r="F31" s="38">
        <v>5.05</v>
      </c>
      <c r="G31" s="38">
        <v>4.78</v>
      </c>
      <c r="H31" s="38" t="s">
        <v>45</v>
      </c>
      <c r="I31" s="38" t="s">
        <v>45</v>
      </c>
      <c r="J31" s="38">
        <v>6.51</v>
      </c>
      <c r="K31" s="38">
        <v>6.28</v>
      </c>
    </row>
    <row r="32" spans="1:11" ht="12.75">
      <c r="A32" s="37" t="s">
        <v>67</v>
      </c>
      <c r="B32" s="38">
        <v>7.48</v>
      </c>
      <c r="C32" s="38">
        <v>7.3</v>
      </c>
      <c r="D32" s="38">
        <v>6.8</v>
      </c>
      <c r="E32" s="38">
        <v>6.58</v>
      </c>
      <c r="F32" s="38">
        <v>5.51</v>
      </c>
      <c r="G32" s="38">
        <v>5.24</v>
      </c>
      <c r="H32" s="38" t="s">
        <v>45</v>
      </c>
      <c r="I32" s="38" t="s">
        <v>45</v>
      </c>
      <c r="J32" s="38">
        <v>6.64</v>
      </c>
      <c r="K32" s="38">
        <v>6.42</v>
      </c>
    </row>
    <row r="33" spans="1:11" ht="18.75">
      <c r="A33" s="37" t="s">
        <v>68</v>
      </c>
      <c r="B33" s="38">
        <v>8.22</v>
      </c>
      <c r="C33" s="38">
        <v>8.07</v>
      </c>
      <c r="D33" s="38">
        <v>6.83</v>
      </c>
      <c r="E33" s="38">
        <v>6.61</v>
      </c>
      <c r="F33" s="38">
        <v>5.3</v>
      </c>
      <c r="G33" s="38">
        <v>5.09</v>
      </c>
      <c r="H33" s="38" t="s">
        <v>45</v>
      </c>
      <c r="I33" s="38" t="s">
        <v>45</v>
      </c>
      <c r="J33" s="38">
        <v>7.07</v>
      </c>
      <c r="K33" s="38">
        <v>6.89</v>
      </c>
    </row>
    <row r="34" spans="1:11" ht="18.75">
      <c r="A34" s="35" t="s">
        <v>69</v>
      </c>
      <c r="B34" s="36">
        <v>10.74</v>
      </c>
      <c r="C34" s="36">
        <v>10.03</v>
      </c>
      <c r="D34" s="36">
        <v>9.39</v>
      </c>
      <c r="E34" s="36">
        <v>8.66</v>
      </c>
      <c r="F34" s="36">
        <v>6.35</v>
      </c>
      <c r="G34" s="36">
        <v>5.67</v>
      </c>
      <c r="H34" s="36">
        <v>11.69</v>
      </c>
      <c r="I34" s="36">
        <v>9.39</v>
      </c>
      <c r="J34" s="36">
        <v>9.4</v>
      </c>
      <c r="K34" s="36">
        <v>8.68</v>
      </c>
    </row>
    <row r="35" spans="1:11" ht="12.75">
      <c r="A35" s="37" t="s">
        <v>70</v>
      </c>
      <c r="B35" s="38">
        <v>13.92</v>
      </c>
      <c r="C35" s="38">
        <v>13.16</v>
      </c>
      <c r="D35" s="38">
        <v>12.04</v>
      </c>
      <c r="E35" s="38">
        <v>11.21</v>
      </c>
      <c r="F35" s="38">
        <v>10.1</v>
      </c>
      <c r="G35" s="38">
        <v>8.93</v>
      </c>
      <c r="H35" s="38" t="s">
        <v>45</v>
      </c>
      <c r="I35" s="38" t="s">
        <v>45</v>
      </c>
      <c r="J35" s="38">
        <v>12.25</v>
      </c>
      <c r="K35" s="38">
        <v>11.35</v>
      </c>
    </row>
    <row r="36" spans="1:11" ht="18.75">
      <c r="A36" s="37" t="s">
        <v>71</v>
      </c>
      <c r="B36" s="38">
        <v>12.68</v>
      </c>
      <c r="C36" s="38">
        <v>11.18</v>
      </c>
      <c r="D36" s="38">
        <v>13.64</v>
      </c>
      <c r="E36" s="38">
        <v>12.01</v>
      </c>
      <c r="F36" s="38">
        <v>11.52</v>
      </c>
      <c r="G36" s="38">
        <v>9.32</v>
      </c>
      <c r="H36" s="38">
        <v>15.76</v>
      </c>
      <c r="I36" s="38">
        <v>11.32</v>
      </c>
      <c r="J36" s="38">
        <v>13.49</v>
      </c>
      <c r="K36" s="38">
        <v>11.79</v>
      </c>
    </row>
    <row r="37" spans="1:11" ht="12.75">
      <c r="A37" s="37" t="s">
        <v>72</v>
      </c>
      <c r="B37" s="38">
        <v>11.67</v>
      </c>
      <c r="C37" s="38">
        <v>11.22</v>
      </c>
      <c r="D37" s="38">
        <v>10.2</v>
      </c>
      <c r="E37" s="38">
        <v>9.75</v>
      </c>
      <c r="F37" s="38">
        <v>8.36</v>
      </c>
      <c r="G37" s="38">
        <v>7.76</v>
      </c>
      <c r="H37" s="38">
        <v>10.17</v>
      </c>
      <c r="I37" s="38">
        <v>9.73</v>
      </c>
      <c r="J37" s="38">
        <v>10.79</v>
      </c>
      <c r="K37" s="38">
        <v>10.33</v>
      </c>
    </row>
    <row r="38" spans="1:11" ht="12.75">
      <c r="A38" s="37" t="s">
        <v>73</v>
      </c>
      <c r="B38" s="38">
        <v>10.06</v>
      </c>
      <c r="C38" s="38">
        <v>9.1</v>
      </c>
      <c r="D38" s="38">
        <v>9.19</v>
      </c>
      <c r="E38" s="38">
        <v>8.07</v>
      </c>
      <c r="F38" s="38">
        <v>6.76</v>
      </c>
      <c r="G38" s="38">
        <v>5.53</v>
      </c>
      <c r="H38" s="38">
        <v>7.15</v>
      </c>
      <c r="I38" s="38">
        <v>6.42</v>
      </c>
      <c r="J38" s="38">
        <v>8.96</v>
      </c>
      <c r="K38" s="38">
        <v>7.86</v>
      </c>
    </row>
    <row r="39" spans="1:11" ht="12.75">
      <c r="A39" s="37" t="s">
        <v>74</v>
      </c>
      <c r="B39" s="38">
        <v>13.81</v>
      </c>
      <c r="C39" s="38">
        <v>11.89</v>
      </c>
      <c r="D39" s="38">
        <v>12.82</v>
      </c>
      <c r="E39" s="38">
        <v>11.58</v>
      </c>
      <c r="F39" s="38">
        <v>10.4</v>
      </c>
      <c r="G39" s="38">
        <v>9.41</v>
      </c>
      <c r="H39" s="38">
        <v>12.55</v>
      </c>
      <c r="I39" s="38">
        <v>10.15</v>
      </c>
      <c r="J39" s="38">
        <v>13.01</v>
      </c>
      <c r="K39" s="38">
        <v>11.5</v>
      </c>
    </row>
    <row r="40" spans="1:11" ht="18.75">
      <c r="A40" s="37" t="s">
        <v>75</v>
      </c>
      <c r="B40" s="38">
        <v>9.72</v>
      </c>
      <c r="C40" s="38">
        <v>9.4</v>
      </c>
      <c r="D40" s="38">
        <v>7.67</v>
      </c>
      <c r="E40" s="38">
        <v>7.43</v>
      </c>
      <c r="F40" s="38">
        <v>5.62</v>
      </c>
      <c r="G40" s="38">
        <v>5.47</v>
      </c>
      <c r="H40" s="38">
        <v>6.57</v>
      </c>
      <c r="I40" s="38">
        <v>9.09</v>
      </c>
      <c r="J40" s="38">
        <v>8.12</v>
      </c>
      <c r="K40" s="38">
        <v>7.83</v>
      </c>
    </row>
    <row r="41" spans="1:11" ht="18.75">
      <c r="A41" s="37" t="s">
        <v>76</v>
      </c>
      <c r="B41" s="38">
        <v>9.99</v>
      </c>
      <c r="C41" s="38">
        <v>9.19</v>
      </c>
      <c r="D41" s="38">
        <v>8.53</v>
      </c>
      <c r="E41" s="38">
        <v>7.74</v>
      </c>
      <c r="F41" s="38">
        <v>5.42</v>
      </c>
      <c r="G41" s="38">
        <v>4.83</v>
      </c>
      <c r="H41" s="38" t="s">
        <v>45</v>
      </c>
      <c r="I41" s="38" t="s">
        <v>45</v>
      </c>
      <c r="J41" s="38">
        <v>7.93</v>
      </c>
      <c r="K41" s="38">
        <v>7.18</v>
      </c>
    </row>
    <row r="42" spans="1:11" ht="12.75">
      <c r="A42" s="37" t="s">
        <v>77</v>
      </c>
      <c r="B42" s="38">
        <v>9.7</v>
      </c>
      <c r="C42" s="38">
        <v>8.74</v>
      </c>
      <c r="D42" s="38">
        <v>7.38</v>
      </c>
      <c r="E42" s="38">
        <v>6.38</v>
      </c>
      <c r="F42" s="38">
        <v>5.84</v>
      </c>
      <c r="G42" s="38">
        <v>5.07</v>
      </c>
      <c r="H42" s="38">
        <v>7.8</v>
      </c>
      <c r="I42" s="38">
        <v>6.73</v>
      </c>
      <c r="J42" s="38">
        <v>8.06</v>
      </c>
      <c r="K42" s="38">
        <v>7.12</v>
      </c>
    </row>
    <row r="43" spans="1:11" ht="12.75">
      <c r="A43" s="37" t="s">
        <v>78</v>
      </c>
      <c r="B43" s="38">
        <v>7.03</v>
      </c>
      <c r="C43" s="38">
        <v>6.73</v>
      </c>
      <c r="D43" s="38">
        <v>6.06</v>
      </c>
      <c r="E43" s="38">
        <v>5.85</v>
      </c>
      <c r="F43" s="38">
        <v>4.2</v>
      </c>
      <c r="G43" s="38">
        <v>3.95</v>
      </c>
      <c r="H43" s="38">
        <v>6.32</v>
      </c>
      <c r="I43" s="38">
        <v>6.42</v>
      </c>
      <c r="J43" s="38">
        <v>5.59</v>
      </c>
      <c r="K43" s="38">
        <v>5.34</v>
      </c>
    </row>
    <row r="44" spans="1:11" ht="18.75">
      <c r="A44" s="35" t="s">
        <v>79</v>
      </c>
      <c r="B44" s="36">
        <v>9.27</v>
      </c>
      <c r="C44" s="36">
        <v>8.35</v>
      </c>
      <c r="D44" s="36">
        <v>8.98</v>
      </c>
      <c r="E44" s="36">
        <v>8.07</v>
      </c>
      <c r="F44" s="36">
        <v>5.72</v>
      </c>
      <c r="G44" s="36">
        <v>5.04</v>
      </c>
      <c r="H44" s="36">
        <v>10.17</v>
      </c>
      <c r="I44" s="36">
        <v>10.31</v>
      </c>
      <c r="J44" s="36">
        <v>7.82</v>
      </c>
      <c r="K44" s="36">
        <v>7.01</v>
      </c>
    </row>
    <row r="45" spans="1:11" ht="12.75">
      <c r="A45" s="37" t="s">
        <v>80</v>
      </c>
      <c r="B45" s="38">
        <v>10.36</v>
      </c>
      <c r="C45" s="38">
        <v>9.32</v>
      </c>
      <c r="D45" s="38">
        <v>9.85</v>
      </c>
      <c r="E45" s="38">
        <v>8.7</v>
      </c>
      <c r="F45" s="38">
        <v>6.18</v>
      </c>
      <c r="G45" s="38">
        <v>5.27</v>
      </c>
      <c r="H45" s="38" t="s">
        <v>45</v>
      </c>
      <c r="I45" s="38" t="s">
        <v>45</v>
      </c>
      <c r="J45" s="38">
        <v>8.61</v>
      </c>
      <c r="K45" s="38">
        <v>7.57</v>
      </c>
    </row>
    <row r="46" spans="1:11" ht="12.75">
      <c r="A46" s="37" t="s">
        <v>81</v>
      </c>
      <c r="B46" s="38">
        <v>7.97</v>
      </c>
      <c r="C46" s="38">
        <v>7.34</v>
      </c>
      <c r="D46" s="38">
        <v>7.25</v>
      </c>
      <c r="E46" s="38">
        <v>6.76</v>
      </c>
      <c r="F46" s="38">
        <v>4.81</v>
      </c>
      <c r="G46" s="38">
        <v>4.47</v>
      </c>
      <c r="H46" s="38" t="s">
        <v>45</v>
      </c>
      <c r="I46" s="38" t="s">
        <v>45</v>
      </c>
      <c r="J46" s="38">
        <v>6.25</v>
      </c>
      <c r="K46" s="38">
        <v>5.84</v>
      </c>
    </row>
    <row r="47" spans="1:11" ht="12.75">
      <c r="A47" s="37" t="s">
        <v>82</v>
      </c>
      <c r="B47" s="38">
        <v>10.3</v>
      </c>
      <c r="C47" s="38">
        <v>9.36</v>
      </c>
      <c r="D47" s="38">
        <v>9.98</v>
      </c>
      <c r="E47" s="38">
        <v>8.92</v>
      </c>
      <c r="F47" s="38">
        <v>6.53</v>
      </c>
      <c r="G47" s="38">
        <v>5.75</v>
      </c>
      <c r="H47" s="38" t="s">
        <v>45</v>
      </c>
      <c r="I47" s="38" t="s">
        <v>45</v>
      </c>
      <c r="J47" s="38">
        <v>8.93</v>
      </c>
      <c r="K47" s="38">
        <v>8.03</v>
      </c>
    </row>
    <row r="48" spans="1:11" ht="12.75">
      <c r="A48" s="37" t="s">
        <v>83</v>
      </c>
      <c r="B48" s="38">
        <v>8.81</v>
      </c>
      <c r="C48" s="38">
        <v>7.84</v>
      </c>
      <c r="D48" s="38">
        <v>9.02</v>
      </c>
      <c r="E48" s="38">
        <v>8.09</v>
      </c>
      <c r="F48" s="38">
        <v>6.13</v>
      </c>
      <c r="G48" s="38">
        <v>5.19</v>
      </c>
      <c r="H48" s="38">
        <v>10.17</v>
      </c>
      <c r="I48" s="38">
        <v>10.31</v>
      </c>
      <c r="J48" s="38">
        <v>8.02</v>
      </c>
      <c r="K48" s="38">
        <v>7.07</v>
      </c>
    </row>
    <row r="49" spans="1:11" ht="27.75">
      <c r="A49" s="35" t="s">
        <v>84</v>
      </c>
      <c r="B49" s="36">
        <v>11.76</v>
      </c>
      <c r="C49" s="36">
        <v>11.15</v>
      </c>
      <c r="D49" s="36">
        <v>10.09</v>
      </c>
      <c r="E49" s="36">
        <v>9.26</v>
      </c>
      <c r="F49" s="36">
        <v>8.08</v>
      </c>
      <c r="G49" s="36">
        <v>7.14</v>
      </c>
      <c r="H49" s="36">
        <v>8.89</v>
      </c>
      <c r="I49" s="36">
        <v>8.65</v>
      </c>
      <c r="J49" s="36">
        <v>10.09</v>
      </c>
      <c r="K49" s="36">
        <v>9.27</v>
      </c>
    </row>
    <row r="50" spans="1:11" ht="12.75">
      <c r="A50" s="37" t="s">
        <v>85</v>
      </c>
      <c r="B50" s="38">
        <v>9.46</v>
      </c>
      <c r="C50" s="38">
        <v>8.73</v>
      </c>
      <c r="D50" s="38">
        <v>7.76</v>
      </c>
      <c r="E50" s="38">
        <v>6.91</v>
      </c>
      <c r="F50" s="38">
        <v>6.04</v>
      </c>
      <c r="G50" s="38">
        <v>5.25</v>
      </c>
      <c r="H50" s="38" t="s">
        <v>45</v>
      </c>
      <c r="I50" s="38" t="s">
        <v>45</v>
      </c>
      <c r="J50" s="38">
        <v>7.76</v>
      </c>
      <c r="K50" s="38">
        <v>6.96</v>
      </c>
    </row>
    <row r="51" spans="1:11" ht="12.75">
      <c r="A51" s="37" t="s">
        <v>86</v>
      </c>
      <c r="B51" s="38">
        <v>10.39</v>
      </c>
      <c r="C51" s="38">
        <v>9.37</v>
      </c>
      <c r="D51" s="38">
        <v>10.1</v>
      </c>
      <c r="E51" s="38">
        <v>9.13</v>
      </c>
      <c r="F51" s="38">
        <v>7.87</v>
      </c>
      <c r="G51" s="38">
        <v>6.77</v>
      </c>
      <c r="H51" s="38">
        <v>12.26</v>
      </c>
      <c r="I51" s="38">
        <v>13.91</v>
      </c>
      <c r="J51" s="38">
        <v>9.38</v>
      </c>
      <c r="K51" s="38">
        <v>8.39</v>
      </c>
    </row>
    <row r="52" spans="1:11" ht="12.75">
      <c r="A52" s="37" t="s">
        <v>87</v>
      </c>
      <c r="B52" s="38">
        <v>9.25</v>
      </c>
      <c r="C52" s="38">
        <v>8.58</v>
      </c>
      <c r="D52" s="38">
        <v>8.04</v>
      </c>
      <c r="E52" s="38">
        <v>7.33</v>
      </c>
      <c r="F52" s="38">
        <v>6.01</v>
      </c>
      <c r="G52" s="38">
        <v>5.41</v>
      </c>
      <c r="H52" s="38" t="s">
        <v>45</v>
      </c>
      <c r="I52" s="38" t="s">
        <v>45</v>
      </c>
      <c r="J52" s="38">
        <v>7.97</v>
      </c>
      <c r="K52" s="38">
        <v>7.29</v>
      </c>
    </row>
    <row r="53" spans="1:11" ht="12.75">
      <c r="A53" s="37" t="s">
        <v>88</v>
      </c>
      <c r="B53" s="38">
        <v>12.83</v>
      </c>
      <c r="C53" s="38">
        <v>12.34</v>
      </c>
      <c r="D53" s="38">
        <v>10.65</v>
      </c>
      <c r="E53" s="38">
        <v>9.87</v>
      </c>
      <c r="F53" s="38">
        <v>8.8</v>
      </c>
      <c r="G53" s="38">
        <v>7.79</v>
      </c>
      <c r="H53" s="38">
        <v>8.64</v>
      </c>
      <c r="I53" s="38">
        <v>8.4</v>
      </c>
      <c r="J53" s="38">
        <v>10.93</v>
      </c>
      <c r="K53" s="38">
        <v>10.11</v>
      </c>
    </row>
    <row r="54" spans="1:11" ht="12.75">
      <c r="A54" s="35" t="s">
        <v>89</v>
      </c>
      <c r="B54" s="36">
        <v>9.84</v>
      </c>
      <c r="C54" s="36">
        <v>9.31</v>
      </c>
      <c r="D54" s="36">
        <v>8.35</v>
      </c>
      <c r="E54" s="36">
        <v>7.77</v>
      </c>
      <c r="F54" s="36">
        <v>6.03</v>
      </c>
      <c r="G54" s="36">
        <v>5.68</v>
      </c>
      <c r="H54" s="36">
        <v>8.25</v>
      </c>
      <c r="I54" s="36">
        <v>7.56</v>
      </c>
      <c r="J54" s="36">
        <v>8.16</v>
      </c>
      <c r="K54" s="36">
        <v>7.69</v>
      </c>
    </row>
    <row r="55" spans="1:11" ht="12.75">
      <c r="A55" s="37" t="s">
        <v>90</v>
      </c>
      <c r="B55" s="38">
        <v>10.25</v>
      </c>
      <c r="C55" s="38">
        <v>9.66</v>
      </c>
      <c r="D55" s="38">
        <v>8.86</v>
      </c>
      <c r="E55" s="38">
        <v>8.27</v>
      </c>
      <c r="F55" s="38">
        <v>6.6</v>
      </c>
      <c r="G55" s="38">
        <v>6.05</v>
      </c>
      <c r="H55" s="38" t="s">
        <v>45</v>
      </c>
      <c r="I55" s="38" t="s">
        <v>45</v>
      </c>
      <c r="J55" s="38">
        <v>9.09</v>
      </c>
      <c r="K55" s="38">
        <v>8.54</v>
      </c>
    </row>
    <row r="56" spans="1:11" ht="12.75">
      <c r="A56" s="37" t="s">
        <v>91</v>
      </c>
      <c r="B56" s="38">
        <v>10.15</v>
      </c>
      <c r="C56" s="38">
        <v>9.25</v>
      </c>
      <c r="D56" s="38">
        <v>8.56</v>
      </c>
      <c r="E56" s="38">
        <v>7.62</v>
      </c>
      <c r="F56" s="38">
        <v>6.65</v>
      </c>
      <c r="G56" s="38">
        <v>5.97</v>
      </c>
      <c r="H56" s="38">
        <v>8.32</v>
      </c>
      <c r="I56" s="38">
        <v>7.18</v>
      </c>
      <c r="J56" s="38">
        <v>8.62</v>
      </c>
      <c r="K56" s="38">
        <v>7.76</v>
      </c>
    </row>
    <row r="57" spans="1:11" ht="12.75">
      <c r="A57" s="37" t="s">
        <v>92</v>
      </c>
      <c r="B57" s="38">
        <v>7.01</v>
      </c>
      <c r="C57" s="38">
        <v>6.36</v>
      </c>
      <c r="D57" s="38">
        <v>5.72</v>
      </c>
      <c r="E57" s="38">
        <v>5.14</v>
      </c>
      <c r="F57" s="38">
        <v>4.5</v>
      </c>
      <c r="G57" s="38">
        <v>3.87</v>
      </c>
      <c r="H57" s="38" t="s">
        <v>45</v>
      </c>
      <c r="I57" s="38" t="s">
        <v>45</v>
      </c>
      <c r="J57" s="38">
        <v>5.7</v>
      </c>
      <c r="K57" s="38">
        <v>5.07</v>
      </c>
    </row>
    <row r="58" spans="1:11" ht="12.75">
      <c r="A58" s="37" t="s">
        <v>93</v>
      </c>
      <c r="B58" s="38">
        <v>9.14</v>
      </c>
      <c r="C58" s="38">
        <v>8.77</v>
      </c>
      <c r="D58" s="38">
        <v>8.54</v>
      </c>
      <c r="E58" s="38">
        <v>8.1</v>
      </c>
      <c r="F58" s="38">
        <v>5.73</v>
      </c>
      <c r="G58" s="38">
        <v>5.16</v>
      </c>
      <c r="H58" s="38" t="s">
        <v>45</v>
      </c>
      <c r="I58" s="38" t="s">
        <v>45</v>
      </c>
      <c r="J58" s="38">
        <v>7.44</v>
      </c>
      <c r="K58" s="38">
        <v>7.13</v>
      </c>
    </row>
    <row r="59" spans="1:11" ht="12.75">
      <c r="A59" s="37" t="s">
        <v>94</v>
      </c>
      <c r="B59" s="38">
        <v>11.93</v>
      </c>
      <c r="C59" s="38">
        <v>11.82</v>
      </c>
      <c r="D59" s="38">
        <v>10.15</v>
      </c>
      <c r="E59" s="38">
        <v>10.09</v>
      </c>
      <c r="F59" s="38">
        <v>7.99</v>
      </c>
      <c r="G59" s="38">
        <v>8.28</v>
      </c>
      <c r="H59" s="38">
        <v>9.47</v>
      </c>
      <c r="I59" s="38">
        <v>9.98</v>
      </c>
      <c r="J59" s="38">
        <v>9.91</v>
      </c>
      <c r="K59" s="38">
        <v>9.99</v>
      </c>
    </row>
    <row r="60" spans="1:11" ht="12.75">
      <c r="A60" s="37" t="s">
        <v>95</v>
      </c>
      <c r="B60" s="38">
        <v>10.02</v>
      </c>
      <c r="C60" s="38">
        <v>9.12</v>
      </c>
      <c r="D60" s="38">
        <v>8.56</v>
      </c>
      <c r="E60" s="38">
        <v>7.66</v>
      </c>
      <c r="F60" s="38">
        <v>6.31</v>
      </c>
      <c r="G60" s="38">
        <v>5.6</v>
      </c>
      <c r="H60" s="38" t="s">
        <v>45</v>
      </c>
      <c r="I60" s="38" t="s">
        <v>45</v>
      </c>
      <c r="J60" s="38">
        <v>8.3</v>
      </c>
      <c r="K60" s="38">
        <v>7.44</v>
      </c>
    </row>
    <row r="61" spans="1:11" ht="12.75">
      <c r="A61" s="37" t="s">
        <v>96</v>
      </c>
      <c r="B61" s="38">
        <v>8.3</v>
      </c>
      <c r="C61" s="38">
        <v>8.15</v>
      </c>
      <c r="D61" s="38">
        <v>6.73</v>
      </c>
      <c r="E61" s="38">
        <v>6.54</v>
      </c>
      <c r="F61" s="38">
        <v>4.59</v>
      </c>
      <c r="G61" s="38">
        <v>4.52</v>
      </c>
      <c r="H61" s="38">
        <v>7.85</v>
      </c>
      <c r="I61" s="38">
        <v>7.44</v>
      </c>
      <c r="J61" s="38">
        <v>6.53</v>
      </c>
      <c r="K61" s="38">
        <v>6.41</v>
      </c>
    </row>
    <row r="62" spans="1:11" ht="12.75">
      <c r="A62" s="37" t="s">
        <v>97</v>
      </c>
      <c r="B62" s="38">
        <v>8.18</v>
      </c>
      <c r="C62" s="38">
        <v>7.75</v>
      </c>
      <c r="D62" s="38">
        <v>6.7</v>
      </c>
      <c r="E62" s="38">
        <v>6.25</v>
      </c>
      <c r="F62" s="38">
        <v>4.51</v>
      </c>
      <c r="G62" s="38">
        <v>4.1</v>
      </c>
      <c r="H62" s="38" t="s">
        <v>45</v>
      </c>
      <c r="I62" s="38" t="s">
        <v>45</v>
      </c>
      <c r="J62" s="38">
        <v>5.68</v>
      </c>
      <c r="K62" s="38">
        <v>5.29</v>
      </c>
    </row>
    <row r="63" spans="1:11" ht="27.75">
      <c r="A63" s="35" t="s">
        <v>98</v>
      </c>
      <c r="B63" s="36">
        <v>11.94</v>
      </c>
      <c r="C63" s="36">
        <v>11.82</v>
      </c>
      <c r="D63" s="36">
        <v>11.45</v>
      </c>
      <c r="E63" s="36">
        <v>11.19</v>
      </c>
      <c r="F63" s="36">
        <v>8.03</v>
      </c>
      <c r="G63" s="36">
        <v>7.89</v>
      </c>
      <c r="H63" s="36">
        <v>8.15</v>
      </c>
      <c r="I63" s="36">
        <v>8.33</v>
      </c>
      <c r="J63" s="36">
        <v>10.88</v>
      </c>
      <c r="K63" s="36">
        <v>10.71</v>
      </c>
    </row>
    <row r="64" spans="1:11" ht="12.75">
      <c r="A64" s="37" t="s">
        <v>99</v>
      </c>
      <c r="B64" s="38">
        <v>14.41</v>
      </c>
      <c r="C64" s="38">
        <v>14.42</v>
      </c>
      <c r="D64" s="38">
        <v>13.05</v>
      </c>
      <c r="E64" s="38">
        <v>12.82</v>
      </c>
      <c r="F64" s="38">
        <v>10.2</v>
      </c>
      <c r="G64" s="38">
        <v>9.98</v>
      </c>
      <c r="H64" s="38">
        <v>8.18</v>
      </c>
      <c r="I64" s="38">
        <v>8.37</v>
      </c>
      <c r="J64" s="38">
        <v>12.96</v>
      </c>
      <c r="K64" s="38">
        <v>12.8</v>
      </c>
    </row>
    <row r="65" spans="1:11" ht="12.75">
      <c r="A65" s="37" t="s">
        <v>100</v>
      </c>
      <c r="B65" s="38">
        <v>8.52</v>
      </c>
      <c r="C65" s="38">
        <v>8.19</v>
      </c>
      <c r="D65" s="38">
        <v>7.59</v>
      </c>
      <c r="E65" s="38">
        <v>7.2</v>
      </c>
      <c r="F65" s="38">
        <v>4.91</v>
      </c>
      <c r="G65" s="38">
        <v>5.06</v>
      </c>
      <c r="H65" s="38">
        <v>6.75</v>
      </c>
      <c r="I65" s="38">
        <v>6.71</v>
      </c>
      <c r="J65" s="38">
        <v>7.26</v>
      </c>
      <c r="K65" s="38">
        <v>7.02</v>
      </c>
    </row>
    <row r="66" spans="1:11" ht="12.75">
      <c r="A66" s="37" t="s">
        <v>101</v>
      </c>
      <c r="B66" s="38">
        <v>7.58</v>
      </c>
      <c r="C66" s="38">
        <v>7.26</v>
      </c>
      <c r="D66" s="38">
        <v>6.79</v>
      </c>
      <c r="E66" s="38">
        <v>6.55</v>
      </c>
      <c r="F66" s="38">
        <v>5.23</v>
      </c>
      <c r="G66" s="38">
        <v>4.57</v>
      </c>
      <c r="H66" s="38">
        <v>5.88</v>
      </c>
      <c r="I66" s="38">
        <v>5.74</v>
      </c>
      <c r="J66" s="38">
        <v>6.69</v>
      </c>
      <c r="K66" s="38">
        <v>6.37</v>
      </c>
    </row>
    <row r="67" spans="1:11" ht="27.75">
      <c r="A67" s="35" t="s">
        <v>102</v>
      </c>
      <c r="B67" s="36">
        <v>25.91</v>
      </c>
      <c r="C67" s="36">
        <v>20.56</v>
      </c>
      <c r="D67" s="36">
        <v>22.38</v>
      </c>
      <c r="E67" s="36">
        <v>17.58</v>
      </c>
      <c r="F67" s="36">
        <v>22.9</v>
      </c>
      <c r="G67" s="36">
        <v>16.86</v>
      </c>
      <c r="H67" s="36" t="s">
        <v>45</v>
      </c>
      <c r="I67" s="36" t="s">
        <v>45</v>
      </c>
      <c r="J67" s="36">
        <v>23.64</v>
      </c>
      <c r="K67" s="36">
        <v>18.29</v>
      </c>
    </row>
    <row r="68" spans="1:11" ht="12.75">
      <c r="A68" s="37" t="s">
        <v>103</v>
      </c>
      <c r="B68" s="38">
        <v>16.35</v>
      </c>
      <c r="C68" s="38">
        <v>15.18</v>
      </c>
      <c r="D68" s="38">
        <v>13.33</v>
      </c>
      <c r="E68" s="38">
        <v>12.19</v>
      </c>
      <c r="F68" s="38">
        <v>14.04</v>
      </c>
      <c r="G68" s="38">
        <v>12.63</v>
      </c>
      <c r="H68" s="38" t="s">
        <v>45</v>
      </c>
      <c r="I68" s="38" t="s">
        <v>45</v>
      </c>
      <c r="J68" s="38">
        <v>14.5</v>
      </c>
      <c r="K68" s="38">
        <v>13.28</v>
      </c>
    </row>
    <row r="69" spans="1:11" ht="12.75">
      <c r="A69" s="37" t="s">
        <v>104</v>
      </c>
      <c r="B69" s="38">
        <v>32.5</v>
      </c>
      <c r="C69" s="38">
        <v>24.12</v>
      </c>
      <c r="D69" s="38">
        <v>29.72</v>
      </c>
      <c r="E69" s="38">
        <v>21.91</v>
      </c>
      <c r="F69" s="38">
        <v>26.05</v>
      </c>
      <c r="G69" s="38">
        <v>18.38</v>
      </c>
      <c r="H69" s="38" t="s">
        <v>45</v>
      </c>
      <c r="I69" s="38" t="s">
        <v>45</v>
      </c>
      <c r="J69" s="38">
        <v>29.2</v>
      </c>
      <c r="K69" s="38">
        <v>21.29</v>
      </c>
    </row>
    <row r="70" spans="1:11" ht="13.5" thickBot="1">
      <c r="A70" s="39" t="s">
        <v>105</v>
      </c>
      <c r="B70" s="40">
        <v>11.35</v>
      </c>
      <c r="C70" s="40">
        <v>10.65</v>
      </c>
      <c r="D70" s="40">
        <v>10.27</v>
      </c>
      <c r="E70" s="40">
        <v>9.65</v>
      </c>
      <c r="F70" s="40">
        <v>7.02</v>
      </c>
      <c r="G70" s="40">
        <v>6.39</v>
      </c>
      <c r="H70" s="40">
        <v>11.28</v>
      </c>
      <c r="I70" s="40">
        <v>9.7</v>
      </c>
      <c r="J70" s="40">
        <v>9.81</v>
      </c>
      <c r="K70" s="40">
        <v>9.13</v>
      </c>
    </row>
    <row r="71" spans="1:11" s="42" customFormat="1" ht="12.75">
      <c r="A71" s="69" t="s">
        <v>106</v>
      </c>
      <c r="B71" s="69"/>
      <c r="C71" s="69"/>
      <c r="D71" s="69"/>
      <c r="E71" s="69"/>
      <c r="F71" s="69"/>
      <c r="G71" s="69"/>
      <c r="H71" s="69"/>
      <c r="I71" s="69"/>
      <c r="J71" s="69"/>
      <c r="K71" s="69"/>
    </row>
    <row r="72" spans="1:11" s="43" customFormat="1" ht="12.75">
      <c r="A72" s="70" t="s">
        <v>107</v>
      </c>
      <c r="B72" s="70"/>
      <c r="C72" s="70"/>
      <c r="D72" s="70"/>
      <c r="E72" s="70"/>
      <c r="F72" s="70"/>
      <c r="G72" s="70"/>
      <c r="H72" s="70"/>
      <c r="I72" s="70"/>
      <c r="J72" s="70"/>
      <c r="K72" s="70"/>
    </row>
    <row r="73" spans="1:11" s="46" customFormat="1" ht="134.25" customHeight="1">
      <c r="A73" s="62" t="s">
        <v>110</v>
      </c>
      <c r="B73" s="62"/>
      <c r="C73" s="62"/>
      <c r="D73" s="62"/>
      <c r="E73" s="62"/>
      <c r="F73" s="62"/>
      <c r="G73" s="62"/>
      <c r="H73" s="62"/>
      <c r="I73" s="62"/>
      <c r="J73" s="62"/>
      <c r="K73" s="62"/>
    </row>
    <row r="74" spans="1:11" s="46" customFormat="1" ht="19.5" customHeight="1">
      <c r="A74" s="62" t="s">
        <v>111</v>
      </c>
      <c r="B74" s="62"/>
      <c r="C74" s="62"/>
      <c r="D74" s="62"/>
      <c r="E74" s="62"/>
      <c r="F74" s="62"/>
      <c r="G74" s="62"/>
      <c r="H74" s="62"/>
      <c r="I74" s="62"/>
      <c r="J74" s="62"/>
      <c r="K74" s="62"/>
    </row>
    <row r="75" spans="1:11" s="44" customFormat="1" ht="34.5" customHeight="1">
      <c r="A75" s="59" t="s">
        <v>108</v>
      </c>
      <c r="B75" s="59"/>
      <c r="C75" s="59"/>
      <c r="D75" s="59"/>
      <c r="E75" s="59"/>
      <c r="F75" s="59"/>
      <c r="G75" s="59"/>
      <c r="H75" s="59"/>
      <c r="I75" s="59"/>
      <c r="J75" s="59"/>
      <c r="K75" s="59"/>
    </row>
    <row r="76" ht="12.75">
      <c r="A76" s="41"/>
    </row>
  </sheetData>
  <sheetProtection password="F97C" sheet="1" objects="1" scenarios="1"/>
  <mergeCells count="12">
    <mergeCell ref="F5:G7"/>
    <mergeCell ref="H5:I7"/>
    <mergeCell ref="A75:K75"/>
    <mergeCell ref="A1:K1"/>
    <mergeCell ref="A3:K3"/>
    <mergeCell ref="A74:K74"/>
    <mergeCell ref="J5:K7"/>
    <mergeCell ref="A71:K71"/>
    <mergeCell ref="A72:K72"/>
    <mergeCell ref="A73:K73"/>
    <mergeCell ref="B5:C7"/>
    <mergeCell ref="D5:E7"/>
  </mergeCells>
  <hyperlinks>
    <hyperlink ref="H5" r:id="rId1" display="_ftn1"/>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maxpowercorp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Gamatronic Cost Savings Calculator</dc:title>
  <dc:subject/>
  <dc:creator>BLyga</dc:creator>
  <cp:keywords/>
  <dc:description/>
  <cp:lastModifiedBy>mradojcic</cp:lastModifiedBy>
  <cp:lastPrinted>2009-04-16T15:13:13Z</cp:lastPrinted>
  <dcterms:created xsi:type="dcterms:W3CDTF">2009-03-20T18:50:53Z</dcterms:created>
  <dcterms:modified xsi:type="dcterms:W3CDTF">2011-09-09T17:37:18Z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